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Jindrichuv_Hradec\TR_Penny_stezka\kros\2021_04_16_uprava\"/>
    </mc:Choice>
  </mc:AlternateContent>
  <bookViews>
    <workbookView xWindow="0" yWindow="0" windowWidth="0" windowHeight="0"/>
  </bookViews>
  <sheets>
    <sheet name="Rekapitulace stavby" sheetId="1" r:id="rId1"/>
    <sheet name="02 - Ostatní a vedlejší n..." sheetId="2" r:id="rId2"/>
    <sheet name="101 - Stezka pro chodce a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'02 - Ostatní a vedlejší n...'!$C$121:$K$179</definedName>
    <definedName name="_xlnm.Print_Area" localSheetId="1">'02 - Ostatní a vedlejší n...'!$C$4:$J$39,'02 - Ostatní a vedlejší n...'!$C$50:$J$76,'02 - Ostatní a vedlejší n...'!$C$82:$J$103,'02 - Ostatní a vedlejší n...'!$C$109:$K$179</definedName>
    <definedName name="_xlnm.Print_Titles" localSheetId="1">'02 - Ostatní a vedlejší n...'!$121:$121</definedName>
    <definedName name="_xlnm._FilterDatabase" localSheetId="2" hidden="1">'101 - Stezka pro chodce a...'!$C$128:$K$588</definedName>
    <definedName name="_xlnm.Print_Area" localSheetId="2">'101 - Stezka pro chodce a...'!$C$4:$J$39,'101 - Stezka pro chodce a...'!$C$50:$J$76,'101 - Stezka pro chodce a...'!$C$82:$J$110,'101 - Stezka pro chodce a...'!$C$116:$K$588</definedName>
    <definedName name="_xlnm.Print_Titles" localSheetId="2">'101 - Stezka pro chodce a...'!$128:$128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584"/>
  <c r="BH584"/>
  <c r="BG584"/>
  <c r="BF584"/>
  <c r="T584"/>
  <c r="T583"/>
  <c r="T582"/>
  <c r="R584"/>
  <c r="R583"/>
  <c r="R582"/>
  <c r="P584"/>
  <c r="P583"/>
  <c r="P582"/>
  <c r="BI579"/>
  <c r="BH579"/>
  <c r="BG579"/>
  <c r="BF579"/>
  <c r="T579"/>
  <c r="T578"/>
  <c r="T577"/>
  <c r="R579"/>
  <c r="R578"/>
  <c r="R577"/>
  <c r="P579"/>
  <c r="P578"/>
  <c r="P577"/>
  <c r="BI575"/>
  <c r="BH575"/>
  <c r="BG575"/>
  <c r="BF575"/>
  <c r="T575"/>
  <c r="T574"/>
  <c r="R575"/>
  <c r="R574"/>
  <c r="P575"/>
  <c r="P574"/>
  <c r="BI569"/>
  <c r="BH569"/>
  <c r="BG569"/>
  <c r="BF569"/>
  <c r="T569"/>
  <c r="R569"/>
  <c r="P569"/>
  <c r="BI565"/>
  <c r="BH565"/>
  <c r="BG565"/>
  <c r="BF565"/>
  <c r="T565"/>
  <c r="R565"/>
  <c r="P565"/>
  <c r="BI560"/>
  <c r="BH560"/>
  <c r="BG560"/>
  <c r="BF560"/>
  <c r="T560"/>
  <c r="R560"/>
  <c r="P560"/>
  <c r="BI553"/>
  <c r="BH553"/>
  <c r="BG553"/>
  <c r="BF553"/>
  <c r="T553"/>
  <c r="R553"/>
  <c r="P553"/>
  <c r="BI546"/>
  <c r="BH546"/>
  <c r="BG546"/>
  <c r="BF546"/>
  <c r="T546"/>
  <c r="R546"/>
  <c r="P546"/>
  <c r="BI539"/>
  <c r="BH539"/>
  <c r="BG539"/>
  <c r="BF539"/>
  <c r="T539"/>
  <c r="R539"/>
  <c r="P539"/>
  <c r="BI531"/>
  <c r="BH531"/>
  <c r="BG531"/>
  <c r="BF531"/>
  <c r="T531"/>
  <c r="R531"/>
  <c r="P531"/>
  <c r="BI523"/>
  <c r="BH523"/>
  <c r="BG523"/>
  <c r="BF523"/>
  <c r="T523"/>
  <c r="R523"/>
  <c r="P523"/>
  <c r="BI515"/>
  <c r="BH515"/>
  <c r="BG515"/>
  <c r="BF515"/>
  <c r="T515"/>
  <c r="R515"/>
  <c r="P515"/>
  <c r="BI509"/>
  <c r="BH509"/>
  <c r="BG509"/>
  <c r="BF509"/>
  <c r="T509"/>
  <c r="R509"/>
  <c r="P509"/>
  <c r="BI506"/>
  <c r="BH506"/>
  <c r="BG506"/>
  <c r="BF506"/>
  <c r="T506"/>
  <c r="R506"/>
  <c r="P506"/>
  <c r="BI503"/>
  <c r="BH503"/>
  <c r="BG503"/>
  <c r="BF503"/>
  <c r="T503"/>
  <c r="R503"/>
  <c r="P503"/>
  <c r="BI498"/>
  <c r="BH498"/>
  <c r="BG498"/>
  <c r="BF498"/>
  <c r="T498"/>
  <c r="R498"/>
  <c r="P498"/>
  <c r="BI495"/>
  <c r="BH495"/>
  <c r="BG495"/>
  <c r="BF495"/>
  <c r="T495"/>
  <c r="R495"/>
  <c r="P495"/>
  <c r="BI492"/>
  <c r="BH492"/>
  <c r="BG492"/>
  <c r="BF492"/>
  <c r="T492"/>
  <c r="R492"/>
  <c r="P492"/>
  <c r="BI489"/>
  <c r="BH489"/>
  <c r="BG489"/>
  <c r="BF489"/>
  <c r="T489"/>
  <c r="R489"/>
  <c r="P489"/>
  <c r="BI486"/>
  <c r="BH486"/>
  <c r="BG486"/>
  <c r="BF486"/>
  <c r="T486"/>
  <c r="R486"/>
  <c r="P486"/>
  <c r="BI482"/>
  <c r="BH482"/>
  <c r="BG482"/>
  <c r="BF482"/>
  <c r="T482"/>
  <c r="R482"/>
  <c r="P482"/>
  <c r="BI479"/>
  <c r="BH479"/>
  <c r="BG479"/>
  <c r="BF479"/>
  <c r="T479"/>
  <c r="R479"/>
  <c r="P479"/>
  <c r="BI476"/>
  <c r="BH476"/>
  <c r="BG476"/>
  <c r="BF476"/>
  <c r="T476"/>
  <c r="R476"/>
  <c r="P476"/>
  <c r="BI474"/>
  <c r="BH474"/>
  <c r="BG474"/>
  <c r="BF474"/>
  <c r="T474"/>
  <c r="R474"/>
  <c r="P474"/>
  <c r="BI471"/>
  <c r="BH471"/>
  <c r="BG471"/>
  <c r="BF471"/>
  <c r="T471"/>
  <c r="R471"/>
  <c r="P471"/>
  <c r="BI468"/>
  <c r="BH468"/>
  <c r="BG468"/>
  <c r="BF468"/>
  <c r="T468"/>
  <c r="R468"/>
  <c r="P468"/>
  <c r="BI465"/>
  <c r="BH465"/>
  <c r="BG465"/>
  <c r="BF465"/>
  <c r="T465"/>
  <c r="R465"/>
  <c r="P465"/>
  <c r="BI462"/>
  <c r="BH462"/>
  <c r="BG462"/>
  <c r="BF462"/>
  <c r="T462"/>
  <c r="R462"/>
  <c r="P462"/>
  <c r="BI459"/>
  <c r="BH459"/>
  <c r="BG459"/>
  <c r="BF459"/>
  <c r="T459"/>
  <c r="R459"/>
  <c r="P459"/>
  <c r="BI456"/>
  <c r="BH456"/>
  <c r="BG456"/>
  <c r="BF456"/>
  <c r="T456"/>
  <c r="R456"/>
  <c r="P456"/>
  <c r="BI453"/>
  <c r="BH453"/>
  <c r="BG453"/>
  <c r="BF453"/>
  <c r="T453"/>
  <c r="R453"/>
  <c r="P453"/>
  <c r="BI450"/>
  <c r="BH450"/>
  <c r="BG450"/>
  <c r="BF450"/>
  <c r="T450"/>
  <c r="R450"/>
  <c r="P450"/>
  <c r="BI444"/>
  <c r="BH444"/>
  <c r="BG444"/>
  <c r="BF444"/>
  <c r="T444"/>
  <c r="R444"/>
  <c r="P444"/>
  <c r="BI440"/>
  <c r="BH440"/>
  <c r="BG440"/>
  <c r="BF440"/>
  <c r="T440"/>
  <c r="R440"/>
  <c r="P440"/>
  <c r="BI435"/>
  <c r="BH435"/>
  <c r="BG435"/>
  <c r="BF435"/>
  <c r="T435"/>
  <c r="R435"/>
  <c r="P435"/>
  <c r="BI430"/>
  <c r="BH430"/>
  <c r="BG430"/>
  <c r="BF430"/>
  <c r="T430"/>
  <c r="R430"/>
  <c r="P430"/>
  <c r="BI424"/>
  <c r="BH424"/>
  <c r="BG424"/>
  <c r="BF424"/>
  <c r="T424"/>
  <c r="R424"/>
  <c r="P424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6"/>
  <c r="BH386"/>
  <c r="BG386"/>
  <c r="BF386"/>
  <c r="T386"/>
  <c r="R386"/>
  <c r="P386"/>
  <c r="BI381"/>
  <c r="BH381"/>
  <c r="BG381"/>
  <c r="BF381"/>
  <c r="T381"/>
  <c r="R381"/>
  <c r="P381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2"/>
  <c r="BH362"/>
  <c r="BG362"/>
  <c r="BF362"/>
  <c r="T362"/>
  <c r="R362"/>
  <c r="P362"/>
  <c r="BI357"/>
  <c r="BH357"/>
  <c r="BG357"/>
  <c r="BF357"/>
  <c r="T357"/>
  <c r="R357"/>
  <c r="P357"/>
  <c r="BI350"/>
  <c r="BH350"/>
  <c r="BG350"/>
  <c r="BF350"/>
  <c r="T350"/>
  <c r="R350"/>
  <c r="P350"/>
  <c r="BI345"/>
  <c r="BH345"/>
  <c r="BG345"/>
  <c r="BF345"/>
  <c r="T345"/>
  <c r="R345"/>
  <c r="P345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27"/>
  <c r="BH327"/>
  <c r="BG327"/>
  <c r="BF327"/>
  <c r="T327"/>
  <c r="R327"/>
  <c r="P327"/>
  <c r="BI324"/>
  <c r="BH324"/>
  <c r="BG324"/>
  <c r="BF324"/>
  <c r="T324"/>
  <c r="R324"/>
  <c r="P324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09"/>
  <c r="BH309"/>
  <c r="BG309"/>
  <c r="BF309"/>
  <c r="T309"/>
  <c r="R309"/>
  <c r="P309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88"/>
  <c r="BH288"/>
  <c r="BG288"/>
  <c r="BF288"/>
  <c r="T288"/>
  <c r="R288"/>
  <c r="P288"/>
  <c r="BI285"/>
  <c r="BH285"/>
  <c r="BG285"/>
  <c r="BF285"/>
  <c r="T285"/>
  <c r="R285"/>
  <c r="P285"/>
  <c r="BI281"/>
  <c r="BH281"/>
  <c r="BG281"/>
  <c r="BF281"/>
  <c r="T281"/>
  <c r="R281"/>
  <c r="P281"/>
  <c r="BI275"/>
  <c r="BH275"/>
  <c r="BG275"/>
  <c r="BF275"/>
  <c r="T275"/>
  <c r="R275"/>
  <c r="P275"/>
  <c r="BI270"/>
  <c r="BH270"/>
  <c r="BG270"/>
  <c r="BF270"/>
  <c r="T270"/>
  <c r="R270"/>
  <c r="P270"/>
  <c r="BI265"/>
  <c r="BH265"/>
  <c r="BG265"/>
  <c r="BF265"/>
  <c r="T265"/>
  <c r="R265"/>
  <c r="P265"/>
  <c r="BI262"/>
  <c r="BH262"/>
  <c r="BG262"/>
  <c r="BF262"/>
  <c r="T262"/>
  <c r="R262"/>
  <c r="P262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37"/>
  <c r="BH237"/>
  <c r="BG237"/>
  <c r="BF237"/>
  <c r="T237"/>
  <c r="R237"/>
  <c r="P237"/>
  <c r="BI227"/>
  <c r="BH227"/>
  <c r="BG227"/>
  <c r="BF227"/>
  <c r="T227"/>
  <c r="R227"/>
  <c r="P227"/>
  <c r="BI221"/>
  <c r="BH221"/>
  <c r="BG221"/>
  <c r="BF221"/>
  <c r="T221"/>
  <c r="R221"/>
  <c r="P221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81"/>
  <c r="BH181"/>
  <c r="BG181"/>
  <c r="BF181"/>
  <c r="T181"/>
  <c r="R181"/>
  <c r="P181"/>
  <c r="BI174"/>
  <c r="BH174"/>
  <c r="BG174"/>
  <c r="BF174"/>
  <c r="T174"/>
  <c r="R174"/>
  <c r="P174"/>
  <c r="BI171"/>
  <c r="BH171"/>
  <c r="BG171"/>
  <c r="BF171"/>
  <c r="T171"/>
  <c r="R171"/>
  <c r="P171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0"/>
  <c r="BH140"/>
  <c r="BG140"/>
  <c r="BF140"/>
  <c r="T140"/>
  <c r="R140"/>
  <c r="P140"/>
  <c r="BI137"/>
  <c r="BH137"/>
  <c r="BG137"/>
  <c r="BF137"/>
  <c r="T137"/>
  <c r="R137"/>
  <c r="P137"/>
  <c r="BI132"/>
  <c r="BH132"/>
  <c r="BG132"/>
  <c r="BF132"/>
  <c r="T132"/>
  <c r="R132"/>
  <c r="P132"/>
  <c r="J125"/>
  <c r="F125"/>
  <c r="F123"/>
  <c r="E121"/>
  <c r="J91"/>
  <c r="F91"/>
  <c r="F89"/>
  <c r="E87"/>
  <c r="J24"/>
  <c r="E24"/>
  <c r="J92"/>
  <c r="J23"/>
  <c r="J18"/>
  <c r="E18"/>
  <c r="F126"/>
  <c r="J17"/>
  <c r="J12"/>
  <c r="J89"/>
  <c r="E7"/>
  <c r="E119"/>
  <c i="2" r="J37"/>
  <c r="J36"/>
  <c i="1" r="AY95"/>
  <c i="2" r="J35"/>
  <c i="1" r="AX95"/>
  <c i="2" r="BI177"/>
  <c r="BH177"/>
  <c r="BG177"/>
  <c r="BF177"/>
  <c r="T177"/>
  <c r="T176"/>
  <c r="R177"/>
  <c r="R176"/>
  <c r="P177"/>
  <c r="P176"/>
  <c r="BI173"/>
  <c r="BH173"/>
  <c r="BG173"/>
  <c r="BF173"/>
  <c r="T173"/>
  <c r="T172"/>
  <c r="R173"/>
  <c r="R172"/>
  <c r="P173"/>
  <c r="P172"/>
  <c r="BI167"/>
  <c r="BH167"/>
  <c r="BG167"/>
  <c r="BF167"/>
  <c r="T167"/>
  <c r="R167"/>
  <c r="P167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4"/>
  <c r="BH134"/>
  <c r="BG134"/>
  <c r="BF134"/>
  <c r="T134"/>
  <c r="R134"/>
  <c r="P134"/>
  <c r="BI129"/>
  <c r="BH129"/>
  <c r="BG129"/>
  <c r="BF129"/>
  <c r="T129"/>
  <c r="R129"/>
  <c r="P129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119"/>
  <c r="J23"/>
  <c r="J18"/>
  <c r="E18"/>
  <c r="F92"/>
  <c r="J17"/>
  <c r="J12"/>
  <c r="J116"/>
  <c r="E7"/>
  <c r="E112"/>
  <c i="1" r="L90"/>
  <c r="AM90"/>
  <c r="AM89"/>
  <c r="L89"/>
  <c r="AM87"/>
  <c r="L87"/>
  <c r="L85"/>
  <c r="L84"/>
  <c i="3" r="BK584"/>
  <c r="J584"/>
  <c r="BK579"/>
  <c r="J579"/>
  <c r="J575"/>
  <c r="J569"/>
  <c r="BK565"/>
  <c r="J560"/>
  <c r="J553"/>
  <c r="BK546"/>
  <c r="BK539"/>
  <c r="BK531"/>
  <c r="J523"/>
  <c r="J515"/>
  <c r="J509"/>
  <c r="J506"/>
  <c r="J503"/>
  <c r="BK498"/>
  <c r="J495"/>
  <c r="J492"/>
  <c r="J489"/>
  <c r="BK486"/>
  <c r="J482"/>
  <c r="J479"/>
  <c r="J476"/>
  <c r="BK474"/>
  <c r="J471"/>
  <c r="BK468"/>
  <c r="BK465"/>
  <c r="J462"/>
  <c r="J459"/>
  <c r="J456"/>
  <c r="BK453"/>
  <c r="J450"/>
  <c r="BK444"/>
  <c r="J440"/>
  <c r="J435"/>
  <c r="BK430"/>
  <c r="J424"/>
  <c r="J420"/>
  <c r="J417"/>
  <c r="J414"/>
  <c r="J411"/>
  <c r="BK407"/>
  <c r="BK404"/>
  <c r="BK401"/>
  <c r="BK398"/>
  <c r="J396"/>
  <c r="J393"/>
  <c r="J390"/>
  <c r="J386"/>
  <c r="BK381"/>
  <c r="BK373"/>
  <c r="BK370"/>
  <c r="J367"/>
  <c r="BK362"/>
  <c r="J357"/>
  <c r="BK350"/>
  <c r="BK345"/>
  <c r="BK339"/>
  <c r="J336"/>
  <c r="J333"/>
  <c r="BK327"/>
  <c r="BK324"/>
  <c r="J319"/>
  <c r="BK316"/>
  <c r="BK313"/>
  <c r="J309"/>
  <c r="J303"/>
  <c r="J299"/>
  <c r="J295"/>
  <c r="BK288"/>
  <c r="BK285"/>
  <c r="BK281"/>
  <c r="J275"/>
  <c r="J270"/>
  <c r="BK265"/>
  <c r="BK262"/>
  <c r="BK258"/>
  <c r="J255"/>
  <c r="J252"/>
  <c r="BK249"/>
  <c r="J249"/>
  <c r="J237"/>
  <c r="J227"/>
  <c r="J221"/>
  <c r="BK215"/>
  <c r="J211"/>
  <c r="BK208"/>
  <c r="J208"/>
  <c r="J205"/>
  <c r="BK196"/>
  <c r="J192"/>
  <c r="BK189"/>
  <c r="BK184"/>
  <c r="J181"/>
  <c r="BK174"/>
  <c r="J171"/>
  <c r="BK166"/>
  <c r="BK163"/>
  <c r="BK160"/>
  <c r="J157"/>
  <c r="J154"/>
  <c r="J151"/>
  <c r="BK146"/>
  <c r="BK140"/>
  <c r="J137"/>
  <c r="BK132"/>
  <c i="2" r="J177"/>
  <c r="BK173"/>
  <c r="BK167"/>
  <c r="BK163"/>
  <c r="J158"/>
  <c r="BK153"/>
  <c r="BK147"/>
  <c r="BK143"/>
  <c r="J138"/>
  <c r="BK134"/>
  <c r="BK129"/>
  <c r="BK125"/>
  <c i="1" r="AS94"/>
  <c i="3" r="BK575"/>
  <c r="BK569"/>
  <c r="J565"/>
  <c r="BK560"/>
  <c r="BK553"/>
  <c r="J546"/>
  <c r="J539"/>
  <c r="J531"/>
  <c r="BK523"/>
  <c r="BK515"/>
  <c r="BK509"/>
  <c r="BK506"/>
  <c r="BK503"/>
  <c r="J498"/>
  <c r="BK495"/>
  <c r="BK492"/>
  <c r="BK489"/>
  <c r="J486"/>
  <c r="BK482"/>
  <c r="BK479"/>
  <c r="BK476"/>
  <c r="J474"/>
  <c r="BK471"/>
  <c r="J468"/>
  <c r="J465"/>
  <c r="BK462"/>
  <c r="BK459"/>
  <c r="BK456"/>
  <c r="J453"/>
  <c r="BK450"/>
  <c r="J444"/>
  <c r="BK440"/>
  <c r="BK435"/>
  <c r="J430"/>
  <c r="BK424"/>
  <c r="BK420"/>
  <c r="BK417"/>
  <c r="BK414"/>
  <c r="BK411"/>
  <c r="J407"/>
  <c r="J404"/>
  <c r="J401"/>
  <c r="J398"/>
  <c r="BK396"/>
  <c r="BK393"/>
  <c r="BK390"/>
  <c r="BK386"/>
  <c r="J381"/>
  <c r="J373"/>
  <c r="J370"/>
  <c r="BK367"/>
  <c r="J362"/>
  <c r="BK357"/>
  <c r="J350"/>
  <c r="J345"/>
  <c r="J339"/>
  <c r="BK336"/>
  <c r="BK333"/>
  <c r="J327"/>
  <c r="J324"/>
  <c r="BK319"/>
  <c r="J316"/>
  <c r="J313"/>
  <c r="BK309"/>
  <c r="BK303"/>
  <c r="BK299"/>
  <c r="BK295"/>
  <c r="J288"/>
  <c r="J285"/>
  <c r="J281"/>
  <c r="BK275"/>
  <c r="BK270"/>
  <c r="J265"/>
  <c r="J262"/>
  <c r="J258"/>
  <c r="BK255"/>
  <c r="BK252"/>
  <c r="BK237"/>
  <c r="BK227"/>
  <c r="BK221"/>
  <c r="J215"/>
  <c r="BK211"/>
  <c r="BK205"/>
  <c r="J196"/>
  <c r="BK192"/>
  <c r="J189"/>
  <c r="J184"/>
  <c r="BK181"/>
  <c r="J174"/>
  <c r="BK171"/>
  <c r="J166"/>
  <c r="J163"/>
  <c r="J160"/>
  <c r="BK157"/>
  <c r="BK154"/>
  <c r="BK151"/>
  <c r="J146"/>
  <c r="J140"/>
  <c r="BK137"/>
  <c r="J132"/>
  <c i="2" r="BK177"/>
  <c r="J173"/>
  <c r="J167"/>
  <c r="J163"/>
  <c r="BK158"/>
  <c r="J153"/>
  <c r="J147"/>
  <c r="J143"/>
  <c r="BK138"/>
  <c r="J134"/>
  <c r="J129"/>
  <c r="J125"/>
  <c l="1" r="BK124"/>
  <c r="R124"/>
  <c r="P142"/>
  <c r="BK152"/>
  <c r="J152"/>
  <c r="J100"/>
  <c r="T152"/>
  <c i="3" r="R131"/>
  <c r="BK274"/>
  <c r="J274"/>
  <c r="J99"/>
  <c r="P274"/>
  <c r="T274"/>
  <c r="R284"/>
  <c r="R302"/>
  <c i="2" r="P124"/>
  <c r="T124"/>
  <c r="BK142"/>
  <c r="J142"/>
  <c r="J99"/>
  <c r="R142"/>
  <c r="T142"/>
  <c r="P152"/>
  <c r="R152"/>
  <c i="3" r="BK131"/>
  <c r="J131"/>
  <c r="J98"/>
  <c r="P131"/>
  <c r="T131"/>
  <c r="R274"/>
  <c r="BK284"/>
  <c r="J284"/>
  <c r="J100"/>
  <c r="P284"/>
  <c r="T284"/>
  <c r="BK302"/>
  <c r="J302"/>
  <c r="J101"/>
  <c r="P302"/>
  <c r="T302"/>
  <c r="BK380"/>
  <c r="J380"/>
  <c r="J102"/>
  <c r="P380"/>
  <c r="R380"/>
  <c r="T380"/>
  <c r="BK410"/>
  <c r="J410"/>
  <c r="J103"/>
  <c r="P410"/>
  <c r="R410"/>
  <c r="T410"/>
  <c r="BK514"/>
  <c r="J514"/>
  <c r="J104"/>
  <c r="P514"/>
  <c r="R514"/>
  <c r="T514"/>
  <c i="2" r="E85"/>
  <c r="J92"/>
  <c r="F119"/>
  <c r="BE134"/>
  <c r="BE143"/>
  <c r="BE147"/>
  <c r="BE153"/>
  <c r="BE167"/>
  <c r="BE173"/>
  <c i="3" r="E85"/>
  <c r="F92"/>
  <c r="J123"/>
  <c r="J126"/>
  <c r="BE137"/>
  <c r="BE140"/>
  <c r="BE146"/>
  <c r="BE151"/>
  <c r="BE157"/>
  <c r="BE163"/>
  <c r="BE166"/>
  <c r="BE174"/>
  <c r="BE189"/>
  <c r="BE192"/>
  <c r="BE196"/>
  <c r="BE208"/>
  <c r="BE215"/>
  <c r="BE221"/>
  <c r="BE237"/>
  <c r="BE249"/>
  <c r="BE255"/>
  <c r="BE262"/>
  <c r="BE265"/>
  <c r="BE288"/>
  <c r="BE295"/>
  <c r="BE303"/>
  <c r="BE316"/>
  <c r="BE319"/>
  <c r="BE324"/>
  <c r="BE327"/>
  <c r="BE345"/>
  <c r="BE350"/>
  <c r="BE362"/>
  <c r="BE373"/>
  <c r="BE381"/>
  <c r="BE390"/>
  <c r="BE396"/>
  <c r="BE401"/>
  <c r="BE414"/>
  <c r="BE417"/>
  <c r="BE420"/>
  <c r="BE430"/>
  <c r="BE444"/>
  <c r="BE453"/>
  <c r="BE456"/>
  <c r="BE468"/>
  <c r="BE474"/>
  <c r="BE476"/>
  <c r="BE479"/>
  <c r="BE486"/>
  <c r="BE489"/>
  <c r="BE492"/>
  <c r="BE498"/>
  <c r="BE503"/>
  <c r="BE515"/>
  <c r="BE531"/>
  <c r="BE553"/>
  <c r="BE565"/>
  <c r="BK583"/>
  <c r="J583"/>
  <c r="J109"/>
  <c i="2" r="J89"/>
  <c r="BE125"/>
  <c r="BE129"/>
  <c r="BE138"/>
  <c r="BE158"/>
  <c r="BE163"/>
  <c r="BE177"/>
  <c r="BK172"/>
  <c r="J172"/>
  <c r="J101"/>
  <c r="BK176"/>
  <c r="J176"/>
  <c r="J102"/>
  <c i="3" r="BE132"/>
  <c r="BE154"/>
  <c r="BE160"/>
  <c r="BE171"/>
  <c r="BE181"/>
  <c r="BE184"/>
  <c r="BE205"/>
  <c r="BE211"/>
  <c r="BE227"/>
  <c r="BE252"/>
  <c r="BE258"/>
  <c r="BE270"/>
  <c r="BE275"/>
  <c r="BE281"/>
  <c r="BE285"/>
  <c r="BE299"/>
  <c r="BE309"/>
  <c r="BE313"/>
  <c r="BE333"/>
  <c r="BE336"/>
  <c r="BE339"/>
  <c r="BE357"/>
  <c r="BE367"/>
  <c r="BE370"/>
  <c r="BE386"/>
  <c r="BE393"/>
  <c r="BE398"/>
  <c r="BE404"/>
  <c r="BE407"/>
  <c r="BE411"/>
  <c r="BE424"/>
  <c r="BE435"/>
  <c r="BE440"/>
  <c r="BE450"/>
  <c r="BE459"/>
  <c r="BE462"/>
  <c r="BE465"/>
  <c r="BE471"/>
  <c r="BE482"/>
  <c r="BE495"/>
  <c r="BE506"/>
  <c r="BE509"/>
  <c r="BE523"/>
  <c r="BE539"/>
  <c r="BE546"/>
  <c r="BE560"/>
  <c r="BE569"/>
  <c r="BE575"/>
  <c r="BE579"/>
  <c r="BE584"/>
  <c r="BK574"/>
  <c r="J574"/>
  <c r="J105"/>
  <c r="BK578"/>
  <c r="J578"/>
  <c r="J107"/>
  <c i="2" r="F34"/>
  <c i="1" r="BA95"/>
  <c i="2" r="F37"/>
  <c i="1" r="BD95"/>
  <c i="3" r="F37"/>
  <c i="1" r="BD96"/>
  <c i="2" r="J34"/>
  <c i="1" r="AW95"/>
  <c i="2" r="F36"/>
  <c i="1" r="BC95"/>
  <c i="3" r="F34"/>
  <c i="1" r="BA96"/>
  <c i="3" r="F36"/>
  <c i="1" r="BC96"/>
  <c i="2" r="F35"/>
  <c i="1" r="BB95"/>
  <c i="3" r="J34"/>
  <c i="1" r="AW96"/>
  <c i="3" r="F35"/>
  <c i="1" r="BB96"/>
  <c i="3" l="1" r="P130"/>
  <c r="P129"/>
  <c i="1" r="AU96"/>
  <c i="2" r="P123"/>
  <c r="P122"/>
  <c i="1" r="AU95"/>
  <c i="2" r="BK123"/>
  <c r="J123"/>
  <c r="J97"/>
  <c i="3" r="T130"/>
  <c r="T129"/>
  <c i="2" r="T123"/>
  <c r="T122"/>
  <c i="3" r="R130"/>
  <c r="R129"/>
  <c i="2" r="R123"/>
  <c r="R122"/>
  <c r="J124"/>
  <c r="J98"/>
  <c i="3" r="BK130"/>
  <c r="J130"/>
  <c r="J97"/>
  <c r="BK577"/>
  <c r="J577"/>
  <c r="J106"/>
  <c r="BK582"/>
  <c r="J582"/>
  <c r="J108"/>
  <c i="1" r="BB94"/>
  <c r="W31"/>
  <c i="2" r="F33"/>
  <c i="1" r="AZ95"/>
  <c r="BA94"/>
  <c r="W30"/>
  <c r="BC94"/>
  <c r="AY94"/>
  <c i="2" r="J33"/>
  <c i="1" r="AV95"/>
  <c r="AT95"/>
  <c i="3" r="J33"/>
  <c i="1" r="AV96"/>
  <c r="AT96"/>
  <c r="BD94"/>
  <c r="W33"/>
  <c i="3" r="F33"/>
  <c i="1" r="AZ96"/>
  <c i="3" l="1" r="BK129"/>
  <c r="J129"/>
  <c r="J96"/>
  <c i="2" r="BK122"/>
  <c r="J122"/>
  <c i="1" r="AZ94"/>
  <c r="AV94"/>
  <c r="AK29"/>
  <c r="AW94"/>
  <c r="AK30"/>
  <c r="W32"/>
  <c r="AX94"/>
  <c r="AU94"/>
  <c i="2" r="J30"/>
  <c i="1" r="AG95"/>
  <c r="AN95"/>
  <c i="2" l="1" r="J96"/>
  <c r="J39"/>
  <c i="1" r="W29"/>
  <c i="3" r="J30"/>
  <c i="1" r="AG96"/>
  <c r="AN96"/>
  <c r="AT94"/>
  <c i="3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<sst xmlns="http://schemas.openxmlformats.org/spreadsheetml/2006/main">
  <si>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</si>
  <si>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</si>
  <si>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</si>
  <si>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</si>
  <si>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</si>
  <si>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{725359bd-0a38-4426-b840-a69c15f8b2b5}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</si>
  <si>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</si>
  <si>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</si>
  <si>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</si>
  <si>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</si>
  <si>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</si>
  <si>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</si>
  <si>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</si>
  <si>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</si>
  <si>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1087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</si>
  <si>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</si>
  <si>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</si>
  <si>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Stezka u Penny Marketu v Třeboni</t>
  </si>
  <si>
    <t>KSO:</t>
  </si>
  <si>
    <t>CC-CZ:</t>
  </si>
  <si>
    <t>Místo:</t>
  </si>
  <si>
    <t>Třeboň</t>
  </si>
  <si>
    <t>Datum:</t>
  </si>
  <si>
    <t>11. 2. 2021</t>
  </si>
  <si>
    <t>Zadavatel:</t>
  </si>
  <si>
    <t>IČ:</t>
  </si>
  <si>
    <t>Město Třeboň</t>
  </si>
  <si>
    <t>DIČ:</t>
  </si>
  <si>
    <t>Uchazeč:</t>
  </si>
  <si>
    <t>Vyplň údaj</t>
  </si>
  <si>
    <t>Projektant:</t>
  </si>
  <si>
    <t>63906601</t>
  </si>
  <si>
    <t>WAY project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</si>
  <si>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</si>
  <si>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</si>
  <si>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</si>
  <si>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</si>
  <si>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</si>
  <si>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</si>
  <si>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</si>
  <si>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</si>
  <si>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</si>
  <si>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</si>
  <si>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</si>
  <si>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</si>
  <si>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</si>
  <si>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</si>
  <si>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</si>
  <si>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</si>
  <si>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</si>
  <si>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</si>
  <si>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</si>
  <si>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</si>
  <si>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</si>
  <si>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</si>
  <si>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</si>
  <si>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</si>
  <si>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</si>
  <si>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</si>
  <si>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</si>
  <si>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</si>
  <si>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</si>
  <si>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</si>
  <si>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</si>
  <si>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</si>
  <si>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</si>
  <si>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</si>
  <si>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</si>
  <si>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</si>
  <si>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</si>
  <si>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</si>
  <si>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</si>
  <si>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</si>
  <si>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</si>
  <si>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</si>
  <si>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</si>
  <si>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</si>
  <si>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</si>
  <si>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</si>
  <si>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</si>
  <si>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</si>
  <si>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</si>
  <si>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</si>
  <si>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Ostatní a vedlejší náklady</t>
  </si>
  <si>
    <t>STA</t>
  </si>
  <si>
    <t>1</t>
  </si>
  <si>
    <t>{58edb06c-0bd4-4383-bb72-77aaa6960962}</t>
  </si>
  <si>
    <t>2</t>
  </si>
  <si>
    <t>101</t>
  </si>
  <si>
    <t>Stezka pro chodce a cyklisty</t>
  </si>
  <si>
    <t>{5aa450c0-3bfe-478c-b8d0-b1a563ee33ad}</t>
  </si>
  <si>
    <t>822 27 72</t>
  </si>
  <si>
    <t>KRYCÍ LIST SOUPISU PRACÍ</t>
  </si>
  <si>
    <t>Objekt:</t>
  </si>
  <si>
    <t>02 -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</si>
  <si>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</si>
  <si>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</si>
  <si>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</si>
  <si>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</si>
  <si>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</si>
  <si>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</si>
  <si>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</si>
  <si>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</si>
  <si>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</si>
  <si>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</si>
  <si>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</si>
  <si>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</si>
  <si>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</si>
  <si>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</si>
  <si>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</si>
  <si>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</si>
  <si>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</si>
  <si>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</si>
  <si>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</si>
  <si>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</si>
  <si>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</si>
  <si>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</si>
  <si>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</si>
  <si>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</si>
  <si>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</si>
  <si>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</si>
  <si>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</si>
  <si>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</si>
  <si>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</si>
  <si>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</si>
  <si>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</si>
  <si>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011103000</t>
  </si>
  <si>
    <t>Geologický průzkum bez rozlišení</t>
  </si>
  <si>
    <t>kpl</t>
  </si>
  <si>
    <t>CS ÚRS 2021 01</t>
  </si>
  <si>
    <t>1024</t>
  </si>
  <si>
    <t>1280846756</t>
  </si>
  <si>
    <t>PP</t>
  </si>
  <si>
    <t>VV</t>
  </si>
  <si>
    <t>prohlídka a posouzení podloží pozemních komunkací geotechnikem včetně návrhu opatření</t>
  </si>
  <si>
    <t>"pro stavbu jako celek" 1</t>
  </si>
  <si>
    <t>012203000</t>
  </si>
  <si>
    <t>Geodetické práce při provádění stavby</t>
  </si>
  <si>
    <t>1747929545</t>
  </si>
  <si>
    <t>podrobné vytýčení podle vytyčovacích protokolů</t>
  </si>
  <si>
    <t>podrobné vytýčení výšek povrchu podle příčných řezů</t>
  </si>
  <si>
    <t>3</t>
  </si>
  <si>
    <t>012303000</t>
  </si>
  <si>
    <t>Geodetické práce po výstavbě</t>
  </si>
  <si>
    <t>-340961344</t>
  </si>
  <si>
    <t>Zaměření skutečného provedení stavby</t>
  </si>
  <si>
    <t>4</t>
  </si>
  <si>
    <t>013254000</t>
  </si>
  <si>
    <t>Dokumentace skutečného provedení stavby</t>
  </si>
  <si>
    <t>-1143671984</t>
  </si>
  <si>
    <t xml:space="preserve">vypracování  dokumentace skutečného provedení</t>
  </si>
  <si>
    <t>"pro stavbu jako celek, PD ve 4 vyhotoveních" 1</t>
  </si>
  <si>
    <t>VRN3</t>
  </si>
  <si>
    <t>Zařízení staveniště</t>
  </si>
  <si>
    <t>032403000</t>
  </si>
  <si>
    <t>Provizorní komunikace</t>
  </si>
  <si>
    <t>812265161</t>
  </si>
  <si>
    <t>koridory pro pěší a cyklisty pro zajištění požadavků BOZP</t>
  </si>
  <si>
    <t>"bere se pro stavbu jako celek" 1</t>
  </si>
  <si>
    <t>6</t>
  </si>
  <si>
    <t>034303000</t>
  </si>
  <si>
    <t>Dopravní značení na staveništi</t>
  </si>
  <si>
    <t>570018833</t>
  </si>
  <si>
    <t>dopravně inženýrské opatření</t>
  </si>
  <si>
    <t>označení omezení provozu, vč. přeznačování v průběhu stavby</t>
  </si>
  <si>
    <t>VRN4</t>
  </si>
  <si>
    <t>Inženýrská činnost</t>
  </si>
  <si>
    <t>7</t>
  </si>
  <si>
    <t>043103000w</t>
  </si>
  <si>
    <t>Zkoušky bez rozlišení -Zkoušky materiálů zkušebnou zhotovitele</t>
  </si>
  <si>
    <t>940147654</t>
  </si>
  <si>
    <t>Zkoušky bez rozlišení</t>
  </si>
  <si>
    <t xml:space="preserve">zajištění všech zkoušek materiálů  dle požadavků TKP a ZTKP</t>
  </si>
  <si>
    <t>"Zkoušky materiálů zhotovitelem, pro stavbu jako celek" 1</t>
  </si>
  <si>
    <t>včetně zkoušek vzorkování dle vyhl. č. 130/2019 Sb.</t>
  </si>
  <si>
    <t>8</t>
  </si>
  <si>
    <t>043103000w1</t>
  </si>
  <si>
    <t>Zkoušky bez rozlišení -Zkoušky materiálů nezávislou zkušebnou</t>
  </si>
  <si>
    <t>Kč</t>
  </si>
  <si>
    <t>2075504677</t>
  </si>
  <si>
    <t>"bere se pro stavbu jako celek" 10000</t>
  </si>
  <si>
    <t>Čerpat po odsouhlasení TDI.</t>
  </si>
  <si>
    <t>9</t>
  </si>
  <si>
    <t>043194000w</t>
  </si>
  <si>
    <t>Ostatní zkoušky - Zkoušky konstrukcí a prací zkušebnou zhotovitele</t>
  </si>
  <si>
    <t>2018203233</t>
  </si>
  <si>
    <t>Ostatní zkoušky</t>
  </si>
  <si>
    <t>zajištění všech zkoušek konstrukcí a prací dle požadavků TKP a ZTKP</t>
  </si>
  <si>
    <t>"Pro stavbu jako celek" 1</t>
  </si>
  <si>
    <t>10</t>
  </si>
  <si>
    <t>043194000w1</t>
  </si>
  <si>
    <t>Ostatní zkoušky - Zkoušky konstrukcí a prací nezávislou zkušebnou</t>
  </si>
  <si>
    <t>65723815</t>
  </si>
  <si>
    <t>"bere se pro celou stavbu jako celek" 10000</t>
  </si>
  <si>
    <t>VRN5</t>
  </si>
  <si>
    <t>Finanční náklady</t>
  </si>
  <si>
    <t>11</t>
  </si>
  <si>
    <t>053002000</t>
  </si>
  <si>
    <t>Poplatky</t>
  </si>
  <si>
    <t>846319062</t>
  </si>
  <si>
    <t>"za vytýčení inženýrský sítí pro stavbu jako celek" 1</t>
  </si>
  <si>
    <t>VRN9</t>
  </si>
  <si>
    <t>Ostatní náklady</t>
  </si>
  <si>
    <t>12</t>
  </si>
  <si>
    <t>091003000w</t>
  </si>
  <si>
    <t>Ostatní náklady - další opatření na BOZP při práci na staveništi</t>
  </si>
  <si>
    <t>1008812717</t>
  </si>
  <si>
    <t>101 - Stezka pro chodce a cyklisty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</si>
  <si>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</si>
  <si>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</si>
  <si>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</si>
  <si>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</si>
  <si>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</si>
  <si>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</si>
  <si>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</si>
  <si>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</si>
  <si>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</si>
  <si>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</si>
  <si>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</si>
  <si>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</si>
  <si>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</si>
  <si>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>HSV</t>
  </si>
  <si>
    <t>Práce a dodávky HSV</t>
  </si>
  <si>
    <t>Zemní práce</t>
  </si>
  <si>
    <t>113106144</t>
  </si>
  <si>
    <t>Rozebrání dlažeb ze zámkových dlaždic komunikací pro pěší strojně pl přes 50 m2</t>
  </si>
  <si>
    <t>m2</t>
  </si>
  <si>
    <t>-735779920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</si>
  <si>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</si>
  <si>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 xml:space="preserve">"Odstranění kce chodníků  ZD, dle výkazu výměr" 163,5</t>
  </si>
  <si>
    <t>"Odstranění dlažby ZD,pro předláždění chodníku, dle výkazu výměr" 13,83</t>
  </si>
  <si>
    <t>Součet</t>
  </si>
  <si>
    <t>113106271</t>
  </si>
  <si>
    <t>Rozebrání dlažeb vozovek ze zámkové dlažby s ložem z kameniva strojně pl přes 50 do 200 m2</t>
  </si>
  <si>
    <t>180719102</t>
  </si>
  <si>
    <t>Rozebrání dlažeb a dílců vozovek a ploch s přemístěním hmot na skládku na vzdálenost do 3 m nebo s naložením na dopravní prostředek, s jakoukoliv výplní spár strojně plochy jednotlivě přes 50 m2 do 200 m2 ze zámkové dlažby s ložem z kameniva</t>
  </si>
  <si>
    <t>"odstranění dlažby ZD, pro předláždění parkoviště, dle výk.výměr" 88,31</t>
  </si>
  <si>
    <t>113107161</t>
  </si>
  <si>
    <t>Odstranění podkladu z kameniva drceného tl 100 mm strojně pl přes 50 do 200 m2</t>
  </si>
  <si>
    <t>961994456</t>
  </si>
  <si>
    <t>Odstranění podkladů nebo krytů strojně plochy jednotlivě přes 50 m2 do 200 m2 s přemístěním hmot na skládku na vzdálenost do 20 m nebo s naložením na dopravní prostředek z kameniva hrubého drceného, o tl. vrstvy do 100 mm</t>
  </si>
  <si>
    <t>"Odstranění kce chodníků a parkoviště, ZD, dle výkazu výměr" 163,5</t>
  </si>
  <si>
    <t>"Odstranění kce AB, dle výkazu výměr" 23,84</t>
  </si>
  <si>
    <t>"Odstranění kce litý asfalt, dle výkazu výměr" 1,83</t>
  </si>
  <si>
    <t>113107341</t>
  </si>
  <si>
    <t>Odstranění podkladu živičného tl 50 mm strojně pl do 50 m2</t>
  </si>
  <si>
    <t>-1570796640</t>
  </si>
  <si>
    <t>Odstranění podkladů nebo krytů strojně plochy jednotlivě do 50 m2 s přemístěním hmot na skládku na vzdálenost do 3 m nebo s naložením na dopravní prostředek živičných, o tl. vrstvy do 50 mm</t>
  </si>
  <si>
    <t>"odstranění kce AB, dle výk.výměr " 23,84</t>
  </si>
  <si>
    <t>"odstranění kce litý asfalt, dle výk.výměr " 1,83</t>
  </si>
  <si>
    <t>113154112</t>
  </si>
  <si>
    <t>Frézování živičného krytu tl 40 mm pruh š 0,5 m pl do 500 m2 bez překážek v trase</t>
  </si>
  <si>
    <t>590669120</t>
  </si>
  <si>
    <t xml:space="preserve">Frézování živičného podkladu nebo krytu  s naložením na dopravní prostředek plochy do 500 m2 bez překážek v trase pruhu šířky do 0,5 m, tloušťky vrstvy 40 mm</t>
  </si>
  <si>
    <t>"dle výk. výměr" 33,96</t>
  </si>
  <si>
    <t>113202111</t>
  </si>
  <si>
    <t>Vytrhání obrub krajníků obrubníků stojatých</t>
  </si>
  <si>
    <t>m</t>
  </si>
  <si>
    <t>-1184158234</t>
  </si>
  <si>
    <t xml:space="preserve">Vytrhání obrub  s vybouráním lože, s přemístěním hmot na skládku na vzdálenost do 3 m nebo s naložením na dopravní prostředek z krajníků nebo obrubníků stojatých</t>
  </si>
  <si>
    <t xml:space="preserve">"Vytrhání betonových silničních obrubníků  stojatých dle výk. výměr" 116,86</t>
  </si>
  <si>
    <t>113204111</t>
  </si>
  <si>
    <t>Vytrhání obrub záhonových</t>
  </si>
  <si>
    <t>-1403866828</t>
  </si>
  <si>
    <t xml:space="preserve">Vytrhání obrub  s vybouráním lože, s přemístěním hmot na skládku na vzdálenost do 3 m nebo s naložením na dopravní prostředek záhonových</t>
  </si>
  <si>
    <t>"Vytrhání záhonových obrubníků dle výk. výměr" 55,24</t>
  </si>
  <si>
    <t>121151113</t>
  </si>
  <si>
    <t>Sejmutí ornice plochy do 500 m2 tl vrstvy do 200 mm strojně</t>
  </si>
  <si>
    <t>-579185262</t>
  </si>
  <si>
    <t>Sejmutí ornice strojně při souvislé ploše přes 100 do 500 m2, tl. vrstvy do 200 mm</t>
  </si>
  <si>
    <t>"odhumusování tl.100 mm dle výk. výměr" 98,85</t>
  </si>
  <si>
    <t>129001101</t>
  </si>
  <si>
    <t>Příplatek za ztížení odkopávky nebo prokopávky v blízkosti inženýrských sítí</t>
  </si>
  <si>
    <t>m3</t>
  </si>
  <si>
    <t>738686993</t>
  </si>
  <si>
    <t>Příplatek k cenám vykopávek za ztížení vykopávky v blízkosti podzemního vedení nebo výbušnin v horninách jakékoliv třídy</t>
  </si>
  <si>
    <t>"bere se cca 20% odkopávky" (33,04+50,73)*0,2</t>
  </si>
  <si>
    <t>122251103</t>
  </si>
  <si>
    <t>Odkopávky a prokopávky nezapažené v hornině třídy těžitelnosti I, skupiny 3 objem do 100 m3 strojně</t>
  </si>
  <si>
    <t>-328410005</t>
  </si>
  <si>
    <t>Odkopávky a prokopávky nezapažené strojně v hornině třídy těžitelnosti I skupiny 3 přes 50 do 100 m3</t>
  </si>
  <si>
    <t>"výkop pro nové konstrukce dle výk. výměr" 33,04</t>
  </si>
  <si>
    <t>"výkop pro výměnu zeminy dle výk. výměr" 50,73</t>
  </si>
  <si>
    <t>132251101</t>
  </si>
  <si>
    <t xml:space="preserve">Hloubení rýh nezapažených  š do 800 mm v hornině třídy těžitelnosti I, skupiny 3 objem do 20 m3 strojně</t>
  </si>
  <si>
    <t>817184673</t>
  </si>
  <si>
    <t>Hloubení nezapažených rýh šířky do 800 mm strojně s urovnáním dna do předepsaného profilu a spádu v hornině třídy těžitelnosti I skupiny 3 do 20 m3</t>
  </si>
  <si>
    <t>"pro drenáž, prům.hl.0,55 m de výk.výměr" 0,5*0,55*62,3</t>
  </si>
  <si>
    <t>132254201</t>
  </si>
  <si>
    <t>Hloubení zapažených rýh š do 2000 mm v hornině třídy těžitelnosti I, skupiny 3 objem do 20 m3</t>
  </si>
  <si>
    <t>-1599175315</t>
  </si>
  <si>
    <t>Hloubení zapažených rýh šířky přes 800 do 2 000 mm strojně s urovnáním dna do předepsaného profilu a spádu v hornině třídy těžitelnosti I skupiny 3 do 20 m3</t>
  </si>
  <si>
    <t>výkop pro přípojky uliční vpusti, šířka rýhy 0,9, hl. prům cca 1,2 pod plání</t>
  </si>
  <si>
    <t>"délka dle výkazu výměr" 1*0,9*1,2</t>
  </si>
  <si>
    <t>výkop pro úpravu propustku, š.rýhy 1,35, hl. prům.0,5</t>
  </si>
  <si>
    <t>5,4*1,35*0,5</t>
  </si>
  <si>
    <t>13</t>
  </si>
  <si>
    <t>133354102</t>
  </si>
  <si>
    <t>Hloubení šachet zapažených v hornině třídy těžitelnosti II, skupiny 4 objem do 50 m3</t>
  </si>
  <si>
    <t>1262779968</t>
  </si>
  <si>
    <t>Hloubení zapažených šachet strojně v hornině třídy těžitelnosti II skupiny 4 přes 20 do 50 m3</t>
  </si>
  <si>
    <t>"pro šachtu, půdor. 1,2x1,2m, cca hl. 2.0m " 1,2*1,2*2.0*1</t>
  </si>
  <si>
    <t>14</t>
  </si>
  <si>
    <t>151101101</t>
  </si>
  <si>
    <t>Zřízení příložného pažení a rozepření stěn rýh hl do 2 m</t>
  </si>
  <si>
    <t>-1558145004</t>
  </si>
  <si>
    <t>Zřízení pažení a rozepření stěn rýh pro podzemní vedení příložné pro jakoukoliv mezerovitost, hloubky do 2 m</t>
  </si>
  <si>
    <t xml:space="preserve">"Pro šachtu  pod  plání" 1,2*2.0*4*1</t>
  </si>
  <si>
    <t>"Pro přípojku" 1*1,2*2</t>
  </si>
  <si>
    <t>151101111</t>
  </si>
  <si>
    <t>Odstranění příložného pažení a rozepření stěn rýh hl do 2 m</t>
  </si>
  <si>
    <t>-240507331</t>
  </si>
  <si>
    <t>Odstranění pažení a rozepření stěn rýh pro podzemní vedení s uložením materiálu na vzdálenost do 3 m od kraje výkopu příložné, hloubky do 2 m</t>
  </si>
  <si>
    <t>"dle zřízení"12</t>
  </si>
  <si>
    <t>16</t>
  </si>
  <si>
    <t>162451106</t>
  </si>
  <si>
    <t>Vodorovné přemístění do 2000 m výkopku/sypaniny z horniny třídy těžitelnosti I, skupiny 1 až 3</t>
  </si>
  <si>
    <t>1208628724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</si>
  <si>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</si>
  <si>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Přebytečná ornice na deponii stavebníka do 2 km</t>
  </si>
  <si>
    <t>98,85*0,1-42,72*0,1</t>
  </si>
  <si>
    <t>17</t>
  </si>
  <si>
    <t>162751117</t>
  </si>
  <si>
    <t>Vodorovné přemístění do 10000 m výkopku/sypaniny z horniny třídy těžitelnosti I, skupiny 1 až 3</t>
  </si>
  <si>
    <t>1443379047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</si>
  <si>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</si>
  <si>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přebytečná zemina z výkopu na skládku do 18 km</t>
  </si>
  <si>
    <t>"odkopávka" 83,77</t>
  </si>
  <si>
    <t>"rýhy" 17,133+4,725</t>
  </si>
  <si>
    <t>"šachta" 2,88</t>
  </si>
  <si>
    <t>"odečte se zásyp" -1,907</t>
  </si>
  <si>
    <t>"odečte se dod. násyp" -1,86</t>
  </si>
  <si>
    <t>18</t>
  </si>
  <si>
    <t>162751119</t>
  </si>
  <si>
    <t>Příplatek k vodorovnému přemístění výkopku/sypaniny z horniny třídy těžitelnosti I, skupiny 1 až 3 ZKD 1000 m přes 10000 m</t>
  </si>
  <si>
    <t>-1294927484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</si>
  <si>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</si>
  <si>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"dle přemístění, do 18 km" 104,741*(18-10)</t>
  </si>
  <si>
    <t>19</t>
  </si>
  <si>
    <t>171201221</t>
  </si>
  <si>
    <t>Poplatek za uložení na skládce (skládkovné) zeminy a kamení kód odpadu 17 05 04</t>
  </si>
  <si>
    <t>t</t>
  </si>
  <si>
    <t>1097668257</t>
  </si>
  <si>
    <t>Poplatek za uložení stavebního odpadu na skládce (skládkovné) zeminy a kamení zatříděného do Katalogu odpadů pod kódem 17 05 04</t>
  </si>
  <si>
    <t xml:space="preserve">"poplatek za uložení zeminy dle vodor.  přemístění"  104,741*1,8</t>
  </si>
  <si>
    <t>20</t>
  </si>
  <si>
    <t>171152101</t>
  </si>
  <si>
    <t>Uložení sypaniny z hornin soudržných do násypů zhutněných silnic a dálnic</t>
  </si>
  <si>
    <t>-1151528357</t>
  </si>
  <si>
    <t>Uložení sypaniny do zhutněných násypů pro silnice, dálnice a letiště s rozprostřením sypaniny ve vrstvách, s hrubým urovnáním a uzavřením povrchu násypu z hornin soudržných</t>
  </si>
  <si>
    <t>"pro dodatečný násyp dle výk. výměr"1,86</t>
  </si>
  <si>
    <t xml:space="preserve">míra zhutnění  95% PS</t>
  </si>
  <si>
    <t>171152111</t>
  </si>
  <si>
    <t>Uložení sypaniny z hornin nesoudržných a sypkých do násypů zhutněných v aktivní zóně silnic a dálnic</t>
  </si>
  <si>
    <t>-2142317063</t>
  </si>
  <si>
    <t>Uložení sypaniny do zhutněných násypů pro silnice, dálnice a letiště s rozprostřením sypaniny ve vrstvách, s hrubým urovnáním a uzavřením povrchu násypu z hornin nesoudržných sypkých v aktivní zóně</t>
  </si>
  <si>
    <t>"násyp dle výk. výměr" 0,39</t>
  </si>
  <si>
    <t>"násyp výměny zeminy, dle výk.výměr" 50,73</t>
  </si>
  <si>
    <t>míra zhutnění min 100%PS</t>
  </si>
  <si>
    <t>22</t>
  </si>
  <si>
    <t>M</t>
  </si>
  <si>
    <t>583442290</t>
  </si>
  <si>
    <t>štěrkodrť frakce 0/125</t>
  </si>
  <si>
    <t>-1985476904</t>
  </si>
  <si>
    <t>Vhodná nenamrzavá zemina do aktivní zóny dle ČSN 736133</t>
  </si>
  <si>
    <t>"materiál pro výměnu zeminy a násyp, dle uložení" 51,12*2,0</t>
  </si>
  <si>
    <t>"odečte se 70% stávajících odstr. štěrk. vrstev chodníků, které se použijí do výměny" -31,848*0,7</t>
  </si>
  <si>
    <t>23</t>
  </si>
  <si>
    <t>174101101</t>
  </si>
  <si>
    <t>Zásyp jam, šachet rýh nebo kolem objektů sypaninou se zhutněním</t>
  </si>
  <si>
    <t>100568210</t>
  </si>
  <si>
    <t>Zásyp sypaninou z jakékoliv horniny strojně s uložením výkopku ve vrstvách se zhutněním jam, šachet, rýh nebo kolem objektů v těchto vykopávkách</t>
  </si>
  <si>
    <t>"výkop rýh do 2 m" 4,725</t>
  </si>
  <si>
    <t>"výkop šachet" 2,88</t>
  </si>
  <si>
    <t>"odečte se obsyp vč. potrubí" -3,949</t>
  </si>
  <si>
    <t xml:space="preserve">odečte se zemina vytlačená tělesem  šachty</t>
  </si>
  <si>
    <t>-0,3*0,3*3,14*2,0*1</t>
  </si>
  <si>
    <t>odečte se lože pro potrubí</t>
  </si>
  <si>
    <t>-((0,9*1*0,1)+(1,35*5,4*0,15))</t>
  </si>
  <si>
    <t>24</t>
  </si>
  <si>
    <t>175111101</t>
  </si>
  <si>
    <t>Obsypání potrubí ručně sypaninou bez prohození, uloženou do 3 m</t>
  </si>
  <si>
    <t>-472783130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</si>
  <si>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</si>
  <si>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přípojky DN 200 do výšky 0,3 m nad povrch potrubí</t>
  </si>
  <si>
    <t>(0,20+0,3)*0,9*1</t>
  </si>
  <si>
    <t>pro propustek DN 400</t>
  </si>
  <si>
    <t>0,48*1,35*5,4</t>
  </si>
  <si>
    <t>Mezisoučet</t>
  </si>
  <si>
    <t>odečte se zemina vytlačená potrubím DN 200</t>
  </si>
  <si>
    <t>-(0,11*0,11)*3,14*1</t>
  </si>
  <si>
    <t>odečte se zemina vytlačená potrubím DN 400</t>
  </si>
  <si>
    <t>-(0,24*0,24)*3,14*5,4</t>
  </si>
  <si>
    <t>25</t>
  </si>
  <si>
    <t>583313450</t>
  </si>
  <si>
    <t>kamenivo těžené drobné frakce 0/4</t>
  </si>
  <si>
    <t>73887226</t>
  </si>
  <si>
    <t>"pro obsyp, cca 2,0 t/m3" 2,934*2,0</t>
  </si>
  <si>
    <t>26</t>
  </si>
  <si>
    <t>181351103</t>
  </si>
  <si>
    <t>Rozprostření ornice tl vrstvy do 200 mm pl do 500 m2 v rovině nebo ve svahu do 1:5 strojně</t>
  </si>
  <si>
    <t>590308626</t>
  </si>
  <si>
    <t>Rozprostření a urovnání ornice v rovině nebo ve svahu sklonu do 1:5 strojně při souvislé ploše přes 100 do 500 m2, tl. vrstvy do 200 mm</t>
  </si>
  <si>
    <t>"ohumusování v rovině tl.100 mm, dle výk. výměr" 42,72</t>
  </si>
  <si>
    <t>27</t>
  </si>
  <si>
    <t>181411131</t>
  </si>
  <si>
    <t>Založení parkového trávníku výsevem plochy do 1000 m2 v rovině a ve svahu do 1:5</t>
  </si>
  <si>
    <t>998714460</t>
  </si>
  <si>
    <t>Založení trávníku na půdě předem připravené plochy do 1000 m2 výsevem včetně utažení parkového v rovině nebo na svahu do 1:5</t>
  </si>
  <si>
    <t>"dle ohumusování v rovině dle výk. výměr" 42,72</t>
  </si>
  <si>
    <t>28</t>
  </si>
  <si>
    <t>00572472</t>
  </si>
  <si>
    <t>osivo směs travní krajinná-rovinná</t>
  </si>
  <si>
    <t>kg</t>
  </si>
  <si>
    <t>-1124438157</t>
  </si>
  <si>
    <t>dle ohumusování dle výk. výměr, cca 0,03 kg/m2</t>
  </si>
  <si>
    <t>42,72*0,03</t>
  </si>
  <si>
    <t>29</t>
  </si>
  <si>
    <t>181951111</t>
  </si>
  <si>
    <t>Úprava pláně v hornině třídy těžitelnosti I, skupiny 1 až 3 bez zhutnění strojně</t>
  </si>
  <si>
    <t>2126432885</t>
  </si>
  <si>
    <t>Úprava pláně vyrovnáním výškových rozdílů strojně v hornině třídy těžitelnosti I, skupiny 1 až 3 bez zhutnění</t>
  </si>
  <si>
    <t>"dle ohumusování v rovině" 42,72</t>
  </si>
  <si>
    <t>30</t>
  </si>
  <si>
    <t>181951112</t>
  </si>
  <si>
    <t>Úprava pláně v hornině třídy těžitelnosti I, skupiny 1 až 3 se zhutněním strojně</t>
  </si>
  <si>
    <t>-746915973</t>
  </si>
  <si>
    <t>Úprava pláně vyrovnáním výškových rozdílů strojně v hornině třídy těžitelnosti I, skupiny 1 až 3 se zhutněním</t>
  </si>
  <si>
    <t>"dle pl. parapláně stezky" 200,7</t>
  </si>
  <si>
    <t>"dle pl. pláně, dle výk. výměr" 325,72</t>
  </si>
  <si>
    <t>31</t>
  </si>
  <si>
    <t>185804312</t>
  </si>
  <si>
    <t>Zalití rostlin vodou plocha přes 20 m2</t>
  </si>
  <si>
    <t>458163185</t>
  </si>
  <si>
    <t>Zalití rostlin vodou plochy záhonů jednotlivě přes 20 m2</t>
  </si>
  <si>
    <t>uvažuje se 10x po 10 l na 1 m2 travnatých ploch</t>
  </si>
  <si>
    <t>42,72*10*10*0,001</t>
  </si>
  <si>
    <t>Zakládání</t>
  </si>
  <si>
    <t>32</t>
  </si>
  <si>
    <t>211561111</t>
  </si>
  <si>
    <t>Výplň odvodňovacích žeber nebo trativodů kamenivem hrubým drceným frakce 4 až 16 mm</t>
  </si>
  <si>
    <t>-1335838103</t>
  </si>
  <si>
    <t xml:space="preserve">Výplň kamenivem do rýh odvodňovacích žeber nebo trativodů  bez zhutnění, s úpravou povrchu výplně kamenivem hrubým drceným frakce 4 až 16 mm</t>
  </si>
  <si>
    <t xml:space="preserve">pro drenáž komunikace DN100 dle výk. výměr,  fr. 8/16</t>
  </si>
  <si>
    <t>"odečteno množství, které je součástí po.č.212752101 - (0,034+0,17)t/m, 2,0 t/m3" -(0,034+0,17)/2*62,3</t>
  </si>
  <si>
    <t xml:space="preserve">"uvažuje se výplň  rýhy" 0,55*0,5*62,3</t>
  </si>
  <si>
    <t>33</t>
  </si>
  <si>
    <t>212752101</t>
  </si>
  <si>
    <t>Trativod z drenážních trubek korugovaných PE-HD SN 4 perforace 360° včetně lože otevřený výkop DN 100 pro liniové stavby</t>
  </si>
  <si>
    <t>-452577583</t>
  </si>
  <si>
    <t>Trativody z drenážních trubek pro liniové stavby a komunikace se zřízením štěrkového lože pod trubky a s jejich obsypem v otevřeném výkopu trubka korugovaná sendvičová PE-HD SN 4 celoperforovaná 360° DN 100</t>
  </si>
  <si>
    <t>" dle výk.výměr"62,3</t>
  </si>
  <si>
    <t>Vodorovné konstrukce</t>
  </si>
  <si>
    <t>34</t>
  </si>
  <si>
    <t>451317111</t>
  </si>
  <si>
    <t>Podklad pod dlažbu z betonu prostého pro prostředí s mrazovými cykly C 25/30 tl do 100 mm</t>
  </si>
  <si>
    <t>1133668635</t>
  </si>
  <si>
    <t xml:space="preserve">Podklad pod dlažbu z betonu prostého  pro prostředí s mrazovými cykly tř. C 25/30 tl. do 100 mm</t>
  </si>
  <si>
    <t>"pro dl. z lom. kamene, dle odláždění" 6,76</t>
  </si>
  <si>
    <t>35</t>
  </si>
  <si>
    <t>451572111</t>
  </si>
  <si>
    <t>Lože pod potrubí otevřený výkop z kameniva drobného těženého</t>
  </si>
  <si>
    <t>1178178458</t>
  </si>
  <si>
    <t>Lože pod potrubí, stoky a drobné objekty v otevřeném výkopu z kameniva drobného těženého 0 až 4 mm</t>
  </si>
  <si>
    <t>pod přípojky dle výkazu výměr</t>
  </si>
  <si>
    <t>"kubatura" 0,9*1*0,1</t>
  </si>
  <si>
    <t>pod troubu propustku</t>
  </si>
  <si>
    <t>"délka dle výk.výměr" 5,4*1,35*0,15</t>
  </si>
  <si>
    <t>36</t>
  </si>
  <si>
    <t>452318510</t>
  </si>
  <si>
    <t>Zajišťovací práh z betonu prostého se zvýšenými nároky na prostředí</t>
  </si>
  <si>
    <t>429200176</t>
  </si>
  <si>
    <t>Zajišťovací práh z betonu prostého se zvýšenými nároky na prostředí na dně a ve svahu melioračních kanálů s patkami nebo bez patek</t>
  </si>
  <si>
    <t xml:space="preserve">bet.práh dl. 2.50 m, š. 0,4 m, hl. 0.8 m </t>
  </si>
  <si>
    <t>2,50*0,4*0,8</t>
  </si>
  <si>
    <t>37</t>
  </si>
  <si>
    <t>465513127</t>
  </si>
  <si>
    <t>Dlažba z lomového kamene na cementovou maltu s vyspárováním tl 200 mm</t>
  </si>
  <si>
    <t>-1097333410</t>
  </si>
  <si>
    <t xml:space="preserve">Dlažba z lomového kamene lomařsky upraveného  na cementovou maltu, s vyspárováním cementovou maltou, tl. kamene 200 mm</t>
  </si>
  <si>
    <t>"dlažba z lom. kamene, dle výk.výměr" 6,76</t>
  </si>
  <si>
    <t>Komunikace pozemní</t>
  </si>
  <si>
    <t>38</t>
  </si>
  <si>
    <t>564861112</t>
  </si>
  <si>
    <t>Podklad ze štěrkodrtě ŠD tl 210 mm</t>
  </si>
  <si>
    <t>2122779592</t>
  </si>
  <si>
    <t xml:space="preserve">Podklad ze štěrkodrti ŠD  s rozprostřením a zhutněním, po zhutnění tl. 210 mm</t>
  </si>
  <si>
    <t xml:space="preserve">Pro konstrukci  v tl. 200 mm, prům. tl.210 mm, ŠDa 0/32</t>
  </si>
  <si>
    <t>"dle výk. výměr plocha stezky" 200,7</t>
  </si>
  <si>
    <t>"dle výk. výměr plocha chodníku" 3,28</t>
  </si>
  <si>
    <t>39</t>
  </si>
  <si>
    <t>565135111</t>
  </si>
  <si>
    <t>Asfaltový beton vrstva podkladní ACP 16 (obalované kamenivo OKS) tl 50 mm š do 3 m</t>
  </si>
  <si>
    <t>-1833575804</t>
  </si>
  <si>
    <t xml:space="preserve">Asfaltový beton vrstva podkladní ACP 16 (obalované kamenivo střednězrnné - OKS)  s rozprostřením a zhutněním v pruhu šířky přes 1,5 do 3 m, po zhutnění tl. 50 mm</t>
  </si>
  <si>
    <t>uvažováno ACP16+, tl. 50 mm</t>
  </si>
  <si>
    <t>"pro kci stezky dle výk. výměr" 200,7</t>
  </si>
  <si>
    <t>40</t>
  </si>
  <si>
    <t>566901132</t>
  </si>
  <si>
    <t>Vyspravení podkladu po překopech ing sítí plochy do 15 m2 štěrkodrtí tl. 150 mm</t>
  </si>
  <si>
    <t>-1877812151</t>
  </si>
  <si>
    <t>Vyspravení podkladu po překopech inženýrských sítí plochy do 15 m2 s rozprostřením a zhutněním štěrkodrtí tl. 150 mm</t>
  </si>
  <si>
    <t>"pro novou kci vozovky kolem nové šachty, ŠD tl.150 mm ve dvou vrstvách" 1,55*2</t>
  </si>
  <si>
    <t>41</t>
  </si>
  <si>
    <t>567921111</t>
  </si>
  <si>
    <t>Podklad z mezerovitého betonu MCB tl 120 mm</t>
  </si>
  <si>
    <t>885788477</t>
  </si>
  <si>
    <t xml:space="preserve">Podklad z mezerovitého betonu MCB  tl. 120 mm</t>
  </si>
  <si>
    <t xml:space="preserve">"Pro kci  parkoviště, dle výk. výměr" 18,05</t>
  </si>
  <si>
    <t>42</t>
  </si>
  <si>
    <t>572340111</t>
  </si>
  <si>
    <t>Vyspravení krytu komunikací po překopech plochy do 15 m2 asfaltovým betonem ACO (AB) tl 50 mm</t>
  </si>
  <si>
    <t>-1517627982</t>
  </si>
  <si>
    <t>Vyspravení krytu komunikací po překopech inženýrských sítí plochy do 15 m2 asfaltovým betonem ACO (AB), po zhutnění tl. přes 30 do 50 mm</t>
  </si>
  <si>
    <t>"pro povrch.úpravu vozovky podél obrub, ACO 11 tl. min.40 mm, dle výk. výměr" 10,12</t>
  </si>
  <si>
    <t>"pro novou kci vozovky kolem nové šachty, ACO 11 tl. 40 mm dle výk. výměr" 1,55</t>
  </si>
  <si>
    <t>43</t>
  </si>
  <si>
    <t>572340112</t>
  </si>
  <si>
    <t>Vyspravení krytu komunikací po překopech plochy do 15 m2 asfaltovým betonem ACO (AB) tl 70 mm</t>
  </si>
  <si>
    <t>-1504936663</t>
  </si>
  <si>
    <t>Vyspravení krytu komunikací po překopech inženýrských sítí plochy do 15 m2 asfaltovým betonem ACO (AB), po zhutnění tl. přes 50 do 70 mm</t>
  </si>
  <si>
    <t xml:space="preserve">"pro novou kci vozovky kolem nové šachty,  ACP 16+ tl.70 mm, dle výk. výměr" 1,55</t>
  </si>
  <si>
    <t>44</t>
  </si>
  <si>
    <t>573211107</t>
  </si>
  <si>
    <t>Postřik živičný spojovací z asfaltu v množství 0,30 kg/m2</t>
  </si>
  <si>
    <t>85487110</t>
  </si>
  <si>
    <t>Postřik spojovací PS bez posypu kamenivem z asfaltu silničního, v množství 0,30 kg/m2</t>
  </si>
  <si>
    <t>PS-CP, pod ACO v množství 0,3 kg/m2</t>
  </si>
  <si>
    <t>"nová kce vozovky kolem nové šachty,dle výk. výměr" 1,55</t>
  </si>
  <si>
    <t>"povrch.úprava dle výk. výměr" 10,12</t>
  </si>
  <si>
    <t>45</t>
  </si>
  <si>
    <t>573211109</t>
  </si>
  <si>
    <t>Postřik živičný spojovací z asfaltu v množství 0,50 kg/m2</t>
  </si>
  <si>
    <t>1209966283</t>
  </si>
  <si>
    <t>Postřik spojovací PS bez posypu kamenivem z asfaltu silničního, v množství 0,50 kg/m2</t>
  </si>
  <si>
    <t>"PS-B, pod ACO v množství 0,5kg/m2 pro kci stezky " 200,7</t>
  </si>
  <si>
    <t>46</t>
  </si>
  <si>
    <t>577143111</t>
  </si>
  <si>
    <t>Asfaltový beton vrstva obrusná ACO 8 (ABJ) tl 50 mm š do 3 m z nemodifikovaného asfaltu</t>
  </si>
  <si>
    <t>-354465427</t>
  </si>
  <si>
    <t xml:space="preserve">Asfaltový beton vrstva obrusná ACO 8 (ABJ)  s rozprostřením a se zhutněním z nemodifikovaného asfaltu v pruhu šířky do 3 m, po zhutnění tl. 50 mm</t>
  </si>
  <si>
    <t xml:space="preserve">"nová kce  stezky" 200,7</t>
  </si>
  <si>
    <t>47</t>
  </si>
  <si>
    <t>596211110</t>
  </si>
  <si>
    <t>Kladení zámkové dlažby komunikací pro pěší tl 60 mm skupiny A pl do 50 m2</t>
  </si>
  <si>
    <t>-1356769648</t>
  </si>
  <si>
    <t xml:space="preserve"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</t>
  </si>
  <si>
    <t>"plocha chodníku, dle výk.výměr"3,28</t>
  </si>
  <si>
    <t>"plocha předláždění chodníku (použije se stávající dlažba), dle výk.výměr"13,83</t>
  </si>
  <si>
    <t>"plocha var. a sign. pásů v AB krytu stezky, dle výk.výměr" 8,1</t>
  </si>
  <si>
    <t>48</t>
  </si>
  <si>
    <t>59245006</t>
  </si>
  <si>
    <t>dlažba tvar obdélník betonová pro nevidomé 200x100x60mm barevná</t>
  </si>
  <si>
    <t>-1618356971</t>
  </si>
  <si>
    <t xml:space="preserve">"plocha varovných a sign. pásů  dle výk. výměr" 0,93+8,1+9,1</t>
  </si>
  <si>
    <t>přičteno ztratné 3%, barva červená</t>
  </si>
  <si>
    <t>18,13*1,03 'Přepočtené koeficientem množství</t>
  </si>
  <si>
    <t>49</t>
  </si>
  <si>
    <t>59245018</t>
  </si>
  <si>
    <t>dlažba tvar obdélník betonová 200x100x60mm přírodní</t>
  </si>
  <si>
    <t>1813934702</t>
  </si>
  <si>
    <t>dle kladení, přičteno ztratné 3%</t>
  </si>
  <si>
    <t>"nová kce chodníků ZD, dle výk. výměr" 3,28</t>
  </si>
  <si>
    <t>"odečte se dl. pro nevidomé v ZD chodníku, dle výk. výměr" -0,93</t>
  </si>
  <si>
    <t>2,35*1,03 'Přepočtené koeficientem množství</t>
  </si>
  <si>
    <t>50</t>
  </si>
  <si>
    <t>596212211</t>
  </si>
  <si>
    <t>Kladení zámkové dlažby pozemních komunikací tl 80 mm skupiny A pl do 100 m2</t>
  </si>
  <si>
    <t>50913773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</si>
  <si>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50 do 100 m2</t>
  </si>
  <si>
    <t>"pro kci parkoviště, dle výk.výměr" 18,05</t>
  </si>
  <si>
    <t>" pro předláždění parkoviště (použije se stávající dlažba), dle výk.výměr" 88,31</t>
  </si>
  <si>
    <t>51</t>
  </si>
  <si>
    <t>59245013</t>
  </si>
  <si>
    <t>dlažba zámková tvaru I 200x165x80mm přírodní</t>
  </si>
  <si>
    <t>1912909188</t>
  </si>
  <si>
    <t>"pro konstrukci parkoviště, dle výk.výměr" 18,05</t>
  </si>
  <si>
    <t>"odečtena červená dlažba" -0,64</t>
  </si>
  <si>
    <t>52</t>
  </si>
  <si>
    <t>59245010</t>
  </si>
  <si>
    <t>dlažba zámková tvaru I 200x165x80mm barevná</t>
  </si>
  <si>
    <t>-142166609</t>
  </si>
  <si>
    <t>"pro doplnění vyznačení park. stání,dle výk.výměr" 0,64</t>
  </si>
  <si>
    <t>53</t>
  </si>
  <si>
    <t>596811120</t>
  </si>
  <si>
    <t>Kladení betonové dlažby komunikací pro pěší do lože z kameniva vel do 0,09 m2 plochy do 50 m2</t>
  </si>
  <si>
    <t>CS ÚRS 2020 01</t>
  </si>
  <si>
    <t>-1556611082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</si>
  <si>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</si>
  <si>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"plocha umělé vodící lini v AB krytu stezky,dle výk.výměr" 1,2</t>
  </si>
  <si>
    <t>54</t>
  </si>
  <si>
    <t>59212315</t>
  </si>
  <si>
    <t>dlaždice betonová pro nástupiště s varovným pásem sloučeným s vodící linií 495x400x60mm</t>
  </si>
  <si>
    <t>kus</t>
  </si>
  <si>
    <t>1698507280</t>
  </si>
  <si>
    <t>uvažuje se pro dlažbu umělé vodící linie s drážkami</t>
  </si>
  <si>
    <t>"na ploše stezky dle výk. výměr plocha 1,2 m2" 1,2/0,4/0,5</t>
  </si>
  <si>
    <t>přičteno ztratné 3%</t>
  </si>
  <si>
    <t>6*1,03 'Přepočtené koeficientem množství</t>
  </si>
  <si>
    <t>Trubní vedení</t>
  </si>
  <si>
    <t>55</t>
  </si>
  <si>
    <t>817354111</t>
  </si>
  <si>
    <t>Montáž betonových útesů s hrdlem DN 200</t>
  </si>
  <si>
    <t>2088413397</t>
  </si>
  <si>
    <t xml:space="preserve">Montáž betonových útesů s hrdlem  na potrubí betonovém a železobetonovém DN 200</t>
  </si>
  <si>
    <t xml:space="preserve">uvažuje se pro zaústění potrubí přípojek  DN200 do st. potrubí nebo šachet</t>
  </si>
  <si>
    <t>"dle situace" 1</t>
  </si>
  <si>
    <t>uvažovat vyřezání kruh. otvoru do potrubí a osazení pryž. sedla</t>
  </si>
  <si>
    <t>56</t>
  </si>
  <si>
    <t>871355241</t>
  </si>
  <si>
    <t>Kanalizační potrubí z tvrdého PVC vícevrstvé tuhost třídy SN12 DN 200</t>
  </si>
  <si>
    <t>1051622060</t>
  </si>
  <si>
    <t>Kanalizační potrubí z tvrdého PVC v otevřeném výkopu ve sklonu do 20 %, hladkého plnostěnného vícevrstvého, tuhost třídy SN 12 DN 200</t>
  </si>
  <si>
    <t>"přípojky DN200, SN12, dle výk. výměr" 1</t>
  </si>
  <si>
    <t>včetně dodání veškerých trub a tvarovek</t>
  </si>
  <si>
    <t>57</t>
  </si>
  <si>
    <t>894211131</t>
  </si>
  <si>
    <t>Šachty kanalizační kruhové z prostého betonu na potrubí DN 350 nebo 400 dno beton tř. C 25/30</t>
  </si>
  <si>
    <t>-2140743748</t>
  </si>
  <si>
    <t>Šachty kanalizační z prostého betonu výšky vstupu do 1,50 m kruhové s obložením dna betonem tř. C 25/30, na potrubí DN 350 nebo 400</t>
  </si>
  <si>
    <t>"uvažovat šachtu o vnItřním prům.60 mm" 1</t>
  </si>
  <si>
    <t>58</t>
  </si>
  <si>
    <t>895111121</t>
  </si>
  <si>
    <t>Drenážní šachtice normální z betonových dílců Šn-60 hl do 1 m</t>
  </si>
  <si>
    <t>-48144612</t>
  </si>
  <si>
    <t>Drenážní šachtice normální z betonových dílců typ Šn 60 hl. do 1 m</t>
  </si>
  <si>
    <t>"podpovrchová dle výk. výměr" 1</t>
  </si>
  <si>
    <t>59</t>
  </si>
  <si>
    <t>899104112</t>
  </si>
  <si>
    <t>Osazení poklopů litinových nebo ocelových včetně rámů pro třídu zatížení D400, E600</t>
  </si>
  <si>
    <t>-1275929033</t>
  </si>
  <si>
    <t>Osazení poklopů litinových a ocelových včetně rámů pro třídu zatížení D400, E600</t>
  </si>
  <si>
    <t>60</t>
  </si>
  <si>
    <t>59224660</t>
  </si>
  <si>
    <t>poklop šachtový betonová výplň+litina 785(610)x16mm D400 bez odvětrání</t>
  </si>
  <si>
    <t>-759940396</t>
  </si>
  <si>
    <t>61</t>
  </si>
  <si>
    <t>899331111</t>
  </si>
  <si>
    <t>Výšková úprava uličního vstupu nebo vpusti do 200 mm zvýšením poklopu</t>
  </si>
  <si>
    <t>322982666</t>
  </si>
  <si>
    <t xml:space="preserve">Výšková úprava uličního vstupu nebo vpusti do 200 mm  zvýšením poklopu</t>
  </si>
  <si>
    <t>"zvýšení i snížení dle výk. výměr" 2</t>
  </si>
  <si>
    <t>62</t>
  </si>
  <si>
    <t>899623161</t>
  </si>
  <si>
    <t>Obetonování potrubí nebo zdiva stok betonem prostým tř. C 20/25 v otevřeném výkopu</t>
  </si>
  <si>
    <t>-1521157752</t>
  </si>
  <si>
    <t>Obetonování potrubí nebo zdiva stok betonem prostým v otevřeném výkopu, beton tř. C 20/25</t>
  </si>
  <si>
    <t>"pro obet. útesů, cca 0.2 m3/útes" 1*0,2</t>
  </si>
  <si>
    <t>63</t>
  </si>
  <si>
    <t>899643111</t>
  </si>
  <si>
    <t>Bednění pro obetonování potrubí otevřený výkop</t>
  </si>
  <si>
    <t>1478722608</t>
  </si>
  <si>
    <t>Bednění pro obetonování potrubí v otevřeném výkopu</t>
  </si>
  <si>
    <t>"bednění pro obet. útesů, cca 1.0 m2/útes" 1*1,0</t>
  </si>
  <si>
    <t>Ostatní konstrukce a práce, bourání</t>
  </si>
  <si>
    <t>64</t>
  </si>
  <si>
    <t>912111121</t>
  </si>
  <si>
    <t>Montáž zábrany parkovací tvaru U přichycené šrouby</t>
  </si>
  <si>
    <t>-368608698</t>
  </si>
  <si>
    <t xml:space="preserve">Montáž zábrany parkovací  tvaru U přichycené šrouby</t>
  </si>
  <si>
    <t>"pro montáž parkovacích dorazů, dle výk.výměr" 8</t>
  </si>
  <si>
    <t>65</t>
  </si>
  <si>
    <t>74910310w</t>
  </si>
  <si>
    <t>parkovací doraz, dl.0,9m</t>
  </si>
  <si>
    <t>266201424</t>
  </si>
  <si>
    <t>"parkovací doraz, černožlutý, 100x900x150 mm" 2</t>
  </si>
  <si>
    <t>66</t>
  </si>
  <si>
    <t>74910311w</t>
  </si>
  <si>
    <t>parkovací doraz, dl.1,83m</t>
  </si>
  <si>
    <t>396153582</t>
  </si>
  <si>
    <t>"parkovací doraz, černožlutý, 100x1830x150 mm" 6</t>
  </si>
  <si>
    <t>67</t>
  </si>
  <si>
    <t>914111111</t>
  </si>
  <si>
    <t>Montáž svislé dopravní značky do velikosti 1 m2 objímkami na sloupek nebo konzolu</t>
  </si>
  <si>
    <t>996015260</t>
  </si>
  <si>
    <t xml:space="preserve">Montáž svislé dopravní značky základní  velikosti do 1 m2 objímkami na sloupky nebo konzoly</t>
  </si>
  <si>
    <t>"nové svislé dopravní značky" 5</t>
  </si>
  <si>
    <t>68</t>
  </si>
  <si>
    <t>40445619</t>
  </si>
  <si>
    <t>zákazové, příkazové dopravní značky B1-B34, C1-15 500mm</t>
  </si>
  <si>
    <t>1772281220</t>
  </si>
  <si>
    <t>"nové svislé dopravní značky, C9a" 3</t>
  </si>
  <si>
    <t>"nové svislé dopravní značky, C9b" 1</t>
  </si>
  <si>
    <t>stávající P4 osazená na nový sloupek</t>
  </si>
  <si>
    <t>69</t>
  </si>
  <si>
    <t>914511112</t>
  </si>
  <si>
    <t>Montáž sloupku dopravních značek délky do 3,5 m s betonovým základem a patkou</t>
  </si>
  <si>
    <t>1680096441</t>
  </si>
  <si>
    <t xml:space="preserve">Montáž sloupku dopravních značek  délky do 3,5 m do hliníkové patky</t>
  </si>
  <si>
    <t>"nové sloupky pro svislé dopravní značky" 3</t>
  </si>
  <si>
    <t>"přemisťované stáv.sloupky pro svislé dopravní značky" 2</t>
  </si>
  <si>
    <t>70</t>
  </si>
  <si>
    <t>40445225</t>
  </si>
  <si>
    <t>sloupek pro dopravní značku Zn D 60mm v 3,5m</t>
  </si>
  <si>
    <t>871371754</t>
  </si>
  <si>
    <t>"nové sloupky pro svislé DZ" 2</t>
  </si>
  <si>
    <t>"nový sloupek pro stáv. P4 " 1</t>
  </si>
  <si>
    <t>71</t>
  </si>
  <si>
    <t>915111112</t>
  </si>
  <si>
    <t>Vodorovné dopravní značení dělící čáry souvislé š 125 mm retroreflexní bílá barva</t>
  </si>
  <si>
    <t>-1234744155</t>
  </si>
  <si>
    <t xml:space="preserve">Vodorovné dopravní značení stříkané barvou  dělící čára šířky 125 mm souvislá bílá retroreflexní</t>
  </si>
  <si>
    <t>"V4, dle výk. výměr" 17,5</t>
  </si>
  <si>
    <t>72</t>
  </si>
  <si>
    <t>915131112</t>
  </si>
  <si>
    <t>Vodorovné dopravní značení přechody pro chodce, šipky, symboly retroreflexní bílá barva</t>
  </si>
  <si>
    <t>-56595507</t>
  </si>
  <si>
    <t xml:space="preserve">Vodorovné dopravní značení stříkané barvou  přechody pro chodce, šipky, symboly bílé retroreflexní</t>
  </si>
  <si>
    <t>"sdružený přechod pro chodce a cyklisty V8c" 15,73</t>
  </si>
  <si>
    <t>"symbol kola a chodce V15" 16</t>
  </si>
  <si>
    <t xml:space="preserve">"symbol  chodce" 4,8</t>
  </si>
  <si>
    <t>73</t>
  </si>
  <si>
    <t>915241111</t>
  </si>
  <si>
    <t>Bezpečnostní barevný povrch vozovek červený pro podklad asfaltový</t>
  </si>
  <si>
    <t>1952476164</t>
  </si>
  <si>
    <t>"zvýraznění pro VDZ, červená plocha, dle výk.výměr" 16</t>
  </si>
  <si>
    <t>74</t>
  </si>
  <si>
    <t>915321115</t>
  </si>
  <si>
    <t>Předformátované vodorovné dopravní značení vodící pás pro slabozraké</t>
  </si>
  <si>
    <t>1841279605</t>
  </si>
  <si>
    <t xml:space="preserve">Vodorovné značení předformovaným termoplastem  vodící pás pro slabozraké z 6 proužků</t>
  </si>
  <si>
    <t>"vodící linie místa pro přecházení, podle výkazu výměr" 7,5</t>
  </si>
  <si>
    <t>75</t>
  </si>
  <si>
    <t>915611111</t>
  </si>
  <si>
    <t>Předznačení vodorovného liniového značení</t>
  </si>
  <si>
    <t>-1615703769</t>
  </si>
  <si>
    <t xml:space="preserve">Předznačení pro vodorovné značení  stříkané barvou nebo prováděné z nátěrových hmot liniové dělicí čáry, vodicí proužky</t>
  </si>
  <si>
    <t>"dle liniového VDZ" 17,5+7,5</t>
  </si>
  <si>
    <t>76</t>
  </si>
  <si>
    <t>915621111</t>
  </si>
  <si>
    <t>Předznačení vodorovného plošného značení</t>
  </si>
  <si>
    <t>813905970</t>
  </si>
  <si>
    <t xml:space="preserve">Předznačení pro vodorovné značení  stříkané barvou nebo prováděné z nátěrových hmot plošné šipky, symboly, nápisy</t>
  </si>
  <si>
    <t>"dle plošného značení" 36,56+16</t>
  </si>
  <si>
    <t>77</t>
  </si>
  <si>
    <t>916131213</t>
  </si>
  <si>
    <t>Osazení silničního obrubníku betonového stojatého s boční opěrou do lože z betonu prostého</t>
  </si>
  <si>
    <t>391426279</t>
  </si>
  <si>
    <t>Osazení silničního obrubníku betonového se zřízením lože, s vyplněním a zatřením spár cementovou maltou stojatého s boční opěrou z betonu prostého, do lože z betonu prostého</t>
  </si>
  <si>
    <t>"osazení bet. silničních obrubníků do lože z betonu C20/25n XF3 dle výk. výměr" 40,5+7</t>
  </si>
  <si>
    <t>78</t>
  </si>
  <si>
    <t>59217031</t>
  </si>
  <si>
    <t>obrubník betonový silniční 1000x150x250mm</t>
  </si>
  <si>
    <t>-323639300</t>
  </si>
  <si>
    <t>"bet. silniční obrubníky dle výk. výměr" 40,5</t>
  </si>
  <si>
    <t>79</t>
  </si>
  <si>
    <t>59217034</t>
  </si>
  <si>
    <t>obrubník betonový silniční 1000x150x300mm</t>
  </si>
  <si>
    <t>2065529288</t>
  </si>
  <si>
    <t>"betonové obrubníky silniční dle výk.výměr" 7</t>
  </si>
  <si>
    <t>80</t>
  </si>
  <si>
    <t>916231213</t>
  </si>
  <si>
    <t>Osazení chodníkového obrubníku betonového stojatého s boční opěrou do lože z betonu prostého</t>
  </si>
  <si>
    <t>-1037662370</t>
  </si>
  <si>
    <t>Osazení chodníkového obrubníku betonového se zřízením lože, s vyplněním a zatřením spár cementovou maltou stojatého s boční opěrou z betonu prostého, do lože z betonu prostého</t>
  </si>
  <si>
    <t>"osazení bet. parkových obrubníků do lože z betonu C20/25n XF3 dle výk. výměr" 145,8</t>
  </si>
  <si>
    <t>81</t>
  </si>
  <si>
    <t>59217016</t>
  </si>
  <si>
    <t>obrubník betonový chodníkový 1000x80x250mm</t>
  </si>
  <si>
    <t>252019097</t>
  </si>
  <si>
    <t>82</t>
  </si>
  <si>
    <t>919112213</t>
  </si>
  <si>
    <t>Řezání spár pro vytvoření komůrky š 10 mm hl 25 mm pro těsnící zálivku v živičném krytu</t>
  </si>
  <si>
    <t>-1690523126</t>
  </si>
  <si>
    <t xml:space="preserve">Řezání dilatačních spár v živičném krytu  vytvoření komůrky pro těsnící zálivku šířky 10 mm, hloubky 25 mm</t>
  </si>
  <si>
    <t>"dle řezání" 42,9</t>
  </si>
  <si>
    <t>83</t>
  </si>
  <si>
    <t>919121213</t>
  </si>
  <si>
    <t>Těsnění spár zálivkou za studena pro komůrky š 10 mm hl 25 mm bez těsnicího profilu</t>
  </si>
  <si>
    <t>1863658957</t>
  </si>
  <si>
    <t xml:space="preserve">Utěsnění dilatačních spár zálivkou za studena  v cementobetonovém nebo živičném krytu včetně adhezního nátěru bez těsnicího profilu pod zálivkou, pro komůrky šířky 10 mm, hloubky 25 mm</t>
  </si>
  <si>
    <t>84</t>
  </si>
  <si>
    <t>919551114</t>
  </si>
  <si>
    <t>Zřízení propustku z trub plastových PE rýhovaných se spojkami nebo s hrdlem DN 600 mm</t>
  </si>
  <si>
    <t>1976830646</t>
  </si>
  <si>
    <t>Zřízení propustku z trub plastových polyetylenových rýhovaných se spojkami nebo s hrdlem DN 600 mm</t>
  </si>
  <si>
    <t>"pro propustek DN400" 5,4</t>
  </si>
  <si>
    <t>včetně seříznutí trouby</t>
  </si>
  <si>
    <t>85</t>
  </si>
  <si>
    <t>56241111</t>
  </si>
  <si>
    <t>trouba HDPE flexibilní 8kPA D 400mm</t>
  </si>
  <si>
    <t>2109272161</t>
  </si>
  <si>
    <t>"dle zřízení, ztratné 1,5%,Pecor Optima DN400" 5,4*1,015</t>
  </si>
  <si>
    <t>86</t>
  </si>
  <si>
    <t>919735112</t>
  </si>
  <si>
    <t>Řezání stávajícího živičného krytu hl do 100 mm</t>
  </si>
  <si>
    <t>-1843732894</t>
  </si>
  <si>
    <t xml:space="preserve">Řezání stávajícího živičného krytu nebo podkladu  hloubky přes 50 do 100 mm</t>
  </si>
  <si>
    <t>"řezání dle výk. výměr" 42,9</t>
  </si>
  <si>
    <t>87</t>
  </si>
  <si>
    <t>919735122</t>
  </si>
  <si>
    <t>Řezání stávajícího betonového krytu hl do 100 mm</t>
  </si>
  <si>
    <t>-651377181</t>
  </si>
  <si>
    <t xml:space="preserve">Řezání stávajícího betonového krytu nebo podkladu  hloubky přes 50 do 100 mm</t>
  </si>
  <si>
    <t>"řezání betonové dlažby,dle výk.výměr" 33,8</t>
  </si>
  <si>
    <t>88</t>
  </si>
  <si>
    <t>938902204</t>
  </si>
  <si>
    <t>Čištění příkopů ručně š dna přes 400 mm objem nánosu do 0,15 m3/m</t>
  </si>
  <si>
    <t>1643103081</t>
  </si>
  <si>
    <t>Čištění příkopů komunikací s odstraněním travnatého porostu nebo nánosu s naložením na dopravní prostředek nebo s přemístěním na hromady na vzdálenost do 20 m ručně při šířce dna přes 400 mm a objemu nánosu do 0,15 m3/m</t>
  </si>
  <si>
    <t>"čištění příkopu v místě úpravy propustku, dle výk.výměr" 7</t>
  </si>
  <si>
    <t>89</t>
  </si>
  <si>
    <t>966006132</t>
  </si>
  <si>
    <t>Odstranění značek dopravních nebo orientačních se sloupky s betonovými patkami</t>
  </si>
  <si>
    <t>595698450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</si>
  <si>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</si>
  <si>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"odstraněné svislé DZ (P4 za vyšší sloupek) se sloupky dle výk. výměr" 1</t>
  </si>
  <si>
    <t>"přemístěné svislé DZ se sloupky (P4,C9a) dle výk. výměr" 2</t>
  </si>
  <si>
    <t>90</t>
  </si>
  <si>
    <t>966006211</t>
  </si>
  <si>
    <t>Odstranění svislých dopravních značek ze sloupů, sloupků nebo konzol</t>
  </si>
  <si>
    <t>-924019467</t>
  </si>
  <si>
    <t xml:space="preserve">Odstranění (demontáž) svislých dopravních značek  s odklizením materiálu na skládku na vzdálenost do 20 m nebo s naložením na dopravní prostředek ze sloupů, sloupků nebo konzol</t>
  </si>
  <si>
    <t>"odstraněné svislé DZ ze sloupku (P4 na vyšší sloupek)dle výk. výměr" 1</t>
  </si>
  <si>
    <t>91</t>
  </si>
  <si>
    <t>966007113</t>
  </si>
  <si>
    <t>Odstranění vodorovného značení frézováním barvy z plochy</t>
  </si>
  <si>
    <t>-346317172</t>
  </si>
  <si>
    <t xml:space="preserve">Odstranění vodorovného dopravního značení frézováním  značeného barvou plošného</t>
  </si>
  <si>
    <t>"frézování přechodu, dle výk. výměr" 10,5</t>
  </si>
  <si>
    <t>92</t>
  </si>
  <si>
    <t>979054451</t>
  </si>
  <si>
    <t>Očištění vybouraných zámkových dlaždic s původním spárováním z kameniva těženého</t>
  </si>
  <si>
    <t>453551409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</si>
  <si>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</si>
  <si>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"pro předláždění parkoviště" 88,31</t>
  </si>
  <si>
    <t>" pro předláždění chodníku" 13,83</t>
  </si>
  <si>
    <t>997</t>
  </si>
  <si>
    <t>Přesun sutě</t>
  </si>
  <si>
    <t>93</t>
  </si>
  <si>
    <t>997221551</t>
  </si>
  <si>
    <t>Vodorovná doprava suti ze sypkých materiálů do 1 km</t>
  </si>
  <si>
    <t>504217502</t>
  </si>
  <si>
    <t xml:space="preserve">Vodorovná doprava suti  bez naložení, ale se složením a s hrubým urovnáním ze sypkých materiálů, na vzdálenost do 1 km</t>
  </si>
  <si>
    <t>Na skládku do 18 km</t>
  </si>
  <si>
    <t>"Kamenivo drcené 100 mm, 70%použito do AZ" 32,159*0,3</t>
  </si>
  <si>
    <t>"čištění příkopů" 0,679</t>
  </si>
  <si>
    <t xml:space="preserve">Na deponii stavebníka do 2 km </t>
  </si>
  <si>
    <t>"vyfrézovaný materiál" 3,124</t>
  </si>
  <si>
    <t>94</t>
  </si>
  <si>
    <t>997221559</t>
  </si>
  <si>
    <t>Příplatek ZKD 1 km u vodorovné dopravy suti ze sypkých materiálů</t>
  </si>
  <si>
    <t>410898835</t>
  </si>
  <si>
    <t xml:space="preserve">Vodorovná doprava suti  bez naložení, ale se složením a s hrubým urovnáním Příplatek k ceně za každý další i započatý 1 km přes 1 km</t>
  </si>
  <si>
    <t>"Kamenivo drcené 100 mm" 32,159*0,3*(18-1)</t>
  </si>
  <si>
    <t>"čištění příkopu" 0,679*(18-1)</t>
  </si>
  <si>
    <t>Na deponii dle určení stavebníka do 2 km</t>
  </si>
  <si>
    <t>"vyfrézovaný materiál" 3,124*(2-1)</t>
  </si>
  <si>
    <t>95</t>
  </si>
  <si>
    <t>997221561</t>
  </si>
  <si>
    <t>Vodorovná doprava suti z kusových materiálů do 1 km</t>
  </si>
  <si>
    <t>-655474892</t>
  </si>
  <si>
    <t xml:space="preserve">Vodorovná doprava suti  bez naložení, ale se složením a s hrubým urovnáním z kusových materiálů, na vzdálenost do 1 km</t>
  </si>
  <si>
    <t>"Rozebraná betonová dlažba,jedn.suti 0,26t/m2" 163,5*0,26</t>
  </si>
  <si>
    <t>"předláždění chodníku,nahrazení dlažbou pro nevidomé,jedn.suti 0,26t/m2" 9,1*0,26</t>
  </si>
  <si>
    <t>"živice" 2,516</t>
  </si>
  <si>
    <t>96</t>
  </si>
  <si>
    <t>997221569</t>
  </si>
  <si>
    <t>Příplatek ZKD 1 km u vodorovné dopravy suti z kusových materiálů</t>
  </si>
  <si>
    <t>-624541160</t>
  </si>
  <si>
    <t>"vybouraná betonová dlažba" 42,51*(18-1)</t>
  </si>
  <si>
    <t>"předláždění chodníku,nahrazení dlažbou pro nevidomé,jedn.suti 0,26t/m2" (9,1*0,26)*(18-1)</t>
  </si>
  <si>
    <t>"živice" 2,516*(18-1)</t>
  </si>
  <si>
    <t>97</t>
  </si>
  <si>
    <t>997221571</t>
  </si>
  <si>
    <t>Vodorovná doprava vybouraných hmot do 1 km</t>
  </si>
  <si>
    <t>1048772981</t>
  </si>
  <si>
    <t xml:space="preserve">Vodorovná doprava vybouraných hmot  bez naložení, ale se složením a s hrubým urovnáním na vzdálenost do 1 km</t>
  </si>
  <si>
    <t>Na skládku odpadu 18 km</t>
  </si>
  <si>
    <t>"Vytrhané obrubníky betonové" 23,956+2,21</t>
  </si>
  <si>
    <t>Na deponii stavebníka do 2 km</t>
  </si>
  <si>
    <t>"odstraněné SDZ se sloupky 1 ks" 0,082</t>
  </si>
  <si>
    <t>98</t>
  </si>
  <si>
    <t>997221579</t>
  </si>
  <si>
    <t>Příplatek ZKD 1 km u vodorovné dopravy vybouraných hmot</t>
  </si>
  <si>
    <t>36611007</t>
  </si>
  <si>
    <t xml:space="preserve">Vodorovná doprava vybouraných hmot  bez naložení, ale se složením a s hrubým urovnáním na vzdálenost Příplatek k ceně za každý další i započatý 1 km přes 1 km</t>
  </si>
  <si>
    <t>"Vytrhané obrubníky betonové" (23,956+2,21)*(18-1)</t>
  </si>
  <si>
    <t>"sloupky SDZ, 1 ks" 0,082*(18-1)</t>
  </si>
  <si>
    <t>99</t>
  </si>
  <si>
    <t>997221615</t>
  </si>
  <si>
    <t>Poplatek za uložení na skládce (skládkovné) stavebního odpadu betonového kód odpadu 17 01 01</t>
  </si>
  <si>
    <t>1827979774</t>
  </si>
  <si>
    <t>Poplatek za uložení stavebního odpadu na skládce (skládkovné) z prostého betonu zatříděného do Katalogu odpadů pod kódem 17 01 01</t>
  </si>
  <si>
    <t>"Rozebraná betonová dlažba" 44,876</t>
  </si>
  <si>
    <t>100</t>
  </si>
  <si>
    <t>997221645</t>
  </si>
  <si>
    <t>Poplatek za uložení na skládce (skládkovné) odpadu asfaltového bez dehtu kód odpadu 17 03 02</t>
  </si>
  <si>
    <t>134186201</t>
  </si>
  <si>
    <t>Poplatek za uložení stavebního odpadu na skládce (skládkovné) asfaltového bez obsahu dehtu zatříděného do Katalogu odpadů pod kódem 17 03 02</t>
  </si>
  <si>
    <t xml:space="preserve">"vybouraná živice"  2,516</t>
  </si>
  <si>
    <t>dle vyhl. č.130/209</t>
  </si>
  <si>
    <t>997221655</t>
  </si>
  <si>
    <t>863239822</t>
  </si>
  <si>
    <t>"Kamenivo drcené 100 mm, 70% použito do AZ" 32,159*0,3</t>
  </si>
  <si>
    <t>"čištění příkopu" 0,679</t>
  </si>
  <si>
    <t>998</t>
  </si>
  <si>
    <t>Přesun hmot</t>
  </si>
  <si>
    <t>102</t>
  </si>
  <si>
    <t>998225111</t>
  </si>
  <si>
    <t>Přesun hmot pro pozemní komunikace s krytem z kamene, monolitickým betonovým nebo živičným</t>
  </si>
  <si>
    <t>-649799546</t>
  </si>
  <si>
    <t xml:space="preserve">Přesun hmot pro komunikace s krytem z kameniva, monolitickým betonovým nebo živičným  dopravní vzdálenost do 200 m jakékoliv délky objektu</t>
  </si>
  <si>
    <t>PSV</t>
  </si>
  <si>
    <t>Práce a dodávky PSV</t>
  </si>
  <si>
    <t>741</t>
  </si>
  <si>
    <t>Elektroinstalace - silnoproud</t>
  </si>
  <si>
    <t>103</t>
  </si>
  <si>
    <t>741375833w</t>
  </si>
  <si>
    <t>Demontáž svítidla průmyslového výbojkového venkovního na stožáru přes 3 m se zachováním funkčnosti</t>
  </si>
  <si>
    <t>-1883556564</t>
  </si>
  <si>
    <t>Demontáž svítidel se zachováním funkčnosti průmyslových výbojkových venkovních na stožáru přes 3 m</t>
  </si>
  <si>
    <t>"Dmtž přesouvané lampy VO vč.stožáru "1</t>
  </si>
  <si>
    <t>Práce a dodávky M</t>
  </si>
  <si>
    <t>21-M</t>
  </si>
  <si>
    <t>Elektromontáže</t>
  </si>
  <si>
    <t>104</t>
  </si>
  <si>
    <t>210204011w</t>
  </si>
  <si>
    <t>Montáž stožárů osvětlení ocelových samostatně stojících délky do 12 m</t>
  </si>
  <si>
    <t>-1296365671</t>
  </si>
  <si>
    <t xml:space="preserve">Montáž stožárů osvětlení, bez zemních prací  ocelových samostatně stojících, délky do 12 m</t>
  </si>
  <si>
    <t xml:space="preserve">"Mtž  přesouvaného stožáru a svítidla VO " 1</t>
  </si>
  <si>
    <t>beton.základ, stožárové pouzdro,kabel AYKY 4x16+ZeZn10,</t>
  </si>
  <si>
    <t>vč.dodání potřebného materiálu a nasvorkování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</si>
</sst>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1087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Stezka u Penny Marketu v Třeboni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Třeboň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11. 2. 2021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Třeboň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WAY project s.r.o.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</v>
      </c>
    </row>
    <row r="95" s="7" customFormat="1" ht="16.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'02 - Ostatní a vedlejší n...'!J30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'02 - Ostatní a vedlejší n...'!P122</f>
        <v>0</v>
      </c>
      <c r="AV95" s="129">
        <f>'02 - Ostatní a vedlejší n...'!J33</f>
        <v>0</v>
      </c>
      <c r="AW95" s="129">
        <f>'02 - Ostatní a vedlejší n...'!J34</f>
        <v>0</v>
      </c>
      <c r="AX95" s="129">
        <f>'02 - Ostatní a vedlejší n...'!J35</f>
        <v>0</v>
      </c>
      <c r="AY95" s="129">
        <f>'02 - Ostatní a vedlejší n...'!J36</f>
        <v>0</v>
      </c>
      <c r="AZ95" s="129">
        <f>'02 - Ostatní a vedlejší n...'!F33</f>
        <v>0</v>
      </c>
      <c r="BA95" s="129">
        <f>'02 - Ostatní a vedlejší n...'!F34</f>
        <v>0</v>
      </c>
      <c r="BB95" s="129">
        <f>'02 - Ostatní a vedlejší n...'!F35</f>
        <v>0</v>
      </c>
      <c r="BC95" s="129">
        <f>'02 - Ostatní a vedlejší n...'!F36</f>
        <v>0</v>
      </c>
      <c r="BD95" s="131">
        <f>'02 - Ostatní a vedlejší n...'!F37</f>
        <v>0</v>
      </c>
      <c r="BE95" s="7"/>
      <c r="BT95" s="132" t="s">
        <v>85</v>
      </c>
      <c r="BV95" s="132" t="s">
        <v>79</v>
      </c>
      <c r="BW95" s="132" t="s">
        <v>86</v>
      </c>
      <c r="BX95" s="132" t="s">
        <v>5</v>
      </c>
      <c r="CL95" s="132" t="s">
        <v>1</v>
      </c>
      <c r="CM95" s="132" t="s">
        <v>87</v>
      </c>
    </row>
    <row r="96" s="7" customFormat="1" ht="16.5" customHeight="1">
      <c r="A96" s="120" t="s">
        <v>81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'101 - Stezka pro chodce a...'!J30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33">
        <v>0</v>
      </c>
      <c r="AT96" s="134">
        <f>ROUND(SUM(AV96:AW96),2)</f>
        <v>0</v>
      </c>
      <c r="AU96" s="135">
        <f>'101 - Stezka pro chodce a...'!P129</f>
        <v>0</v>
      </c>
      <c r="AV96" s="134">
        <f>'101 - Stezka pro chodce a...'!J33</f>
        <v>0</v>
      </c>
      <c r="AW96" s="134">
        <f>'101 - Stezka pro chodce a...'!J34</f>
        <v>0</v>
      </c>
      <c r="AX96" s="134">
        <f>'101 - Stezka pro chodce a...'!J35</f>
        <v>0</v>
      </c>
      <c r="AY96" s="134">
        <f>'101 - Stezka pro chodce a...'!J36</f>
        <v>0</v>
      </c>
      <c r="AZ96" s="134">
        <f>'101 - Stezka pro chodce a...'!F33</f>
        <v>0</v>
      </c>
      <c r="BA96" s="134">
        <f>'101 - Stezka pro chodce a...'!F34</f>
        <v>0</v>
      </c>
      <c r="BB96" s="134">
        <f>'101 - Stezka pro chodce a...'!F35</f>
        <v>0</v>
      </c>
      <c r="BC96" s="134">
        <f>'101 - Stezka pro chodce a...'!F36</f>
        <v>0</v>
      </c>
      <c r="BD96" s="136">
        <f>'101 - Stezka pro chodce a...'!F37</f>
        <v>0</v>
      </c>
      <c r="BE96" s="7"/>
      <c r="BT96" s="132" t="s">
        <v>85</v>
      </c>
      <c r="BV96" s="132" t="s">
        <v>79</v>
      </c>
      <c r="BW96" s="132" t="s">
        <v>90</v>
      </c>
      <c r="BX96" s="132" t="s">
        <v>5</v>
      </c>
      <c r="CL96" s="132" t="s">
        <v>91</v>
      </c>
      <c r="CM96" s="132" t="s">
        <v>87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KnTeFRFY1YKOkvL8PGh97eY9QK0I9rXzVrx5Gx/b4g5BlEw/y94/CTfsp8rVi2HRGIK8jfqMiVGZuWLE2EOXQA==" hashValue="4YvPCHpPNwnjFQ8OsRq5ADQBRaFuebaziFRyzIeK8P7gu7cXuKdtN4KE3Qr5XGEa5yxuFX6NkmkfWpWwAdiPnw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2 - Ostatní a vedlejší n...'!C2" display="/"/>
    <hyperlink ref="A96" location="'101 - Stezka pro chodce 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Stezka u Penny Marketu v Třeboni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11. 2. 2021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ROUND((SUM(BE122:BE179)),  2)</f>
        <v>0</v>
      </c>
      <c r="G33" s="39"/>
      <c r="H33" s="39"/>
      <c r="I33" s="156">
        <v>0.20999999999999999</v>
      </c>
      <c r="J33" s="155">
        <f>ROUND(((SUM(BE122:BE179))*I33),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ROUND((SUM(BF122:BF179)),  2)</f>
        <v>0</v>
      </c>
      <c r="G34" s="39"/>
      <c r="H34" s="39"/>
      <c r="I34" s="156">
        <v>0.14999999999999999</v>
      </c>
      <c r="J34" s="155">
        <f>ROUND(((SUM(BF122:BF179))*I34),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ROUND((SUM(BG122:BG179)),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ROUND((SUM(BH122:BH179)),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ROUND((SUM(BI122:BI179)),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Stezka u Penny Marketu v Třeboni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Ostatní a vedlejší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Třeboň</v>
      </c>
      <c r="G89" s="41"/>
      <c r="H89" s="41"/>
      <c r="I89" s="33" t="s">
        <v>22</v>
      </c>
      <c r="J89" s="80" t="str">
        <f>IF(J12="","",J12)</f>
        <v>11. 2. 2021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Třeboň</v>
      </c>
      <c r="G91" s="41"/>
      <c r="H91" s="41"/>
      <c r="I91" s="33" t="s">
        <v>30</v>
      </c>
      <c r="J91" s="37" t="str">
        <f>E21</f>
        <v>WAY project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96</v>
      </c>
      <c r="D94" s="177"/>
      <c r="E94" s="177"/>
      <c r="F94" s="177"/>
      <c r="G94" s="177"/>
      <c r="H94" s="177"/>
      <c r="I94" s="177"/>
      <c r="J94" s="178" t="s">
        <v>97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98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s="9" customFormat="1" ht="24.96" customHeight="1">
      <c r="A97" s="9"/>
      <c r="B97" s="180"/>
      <c r="C97" s="181"/>
      <c r="D97" s="182" t="s">
        <v>100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101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102</v>
      </c>
      <c r="E99" s="189"/>
      <c r="F99" s="189"/>
      <c r="G99" s="189"/>
      <c r="H99" s="189"/>
      <c r="I99" s="189"/>
      <c r="J99" s="190">
        <f>J142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103</v>
      </c>
      <c r="E100" s="189"/>
      <c r="F100" s="189"/>
      <c r="G100" s="189"/>
      <c r="H100" s="189"/>
      <c r="I100" s="189"/>
      <c r="J100" s="190">
        <f>J152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104</v>
      </c>
      <c r="E101" s="189"/>
      <c r="F101" s="189"/>
      <c r="G101" s="189"/>
      <c r="H101" s="189"/>
      <c r="I101" s="189"/>
      <c r="J101" s="190">
        <f>J172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105</v>
      </c>
      <c r="E102" s="189"/>
      <c r="F102" s="189"/>
      <c r="G102" s="189"/>
      <c r="H102" s="189"/>
      <c r="I102" s="189"/>
      <c r="J102" s="190">
        <f>J176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106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Stezka u Penny Marketu v Třeboni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93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02 - Ostatní a vedlejší náklady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Třeboň</v>
      </c>
      <c r="G116" s="41"/>
      <c r="H116" s="41"/>
      <c r="I116" s="33" t="s">
        <v>22</v>
      </c>
      <c r="J116" s="80" t="str">
        <f>IF(J12="","",J12)</f>
        <v>11. 2. 2021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Město Třeboň</v>
      </c>
      <c r="G118" s="41"/>
      <c r="H118" s="41"/>
      <c r="I118" s="33" t="s">
        <v>30</v>
      </c>
      <c r="J118" s="37" t="str">
        <f>E21</f>
        <v>WAY project s.r.o.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34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107</v>
      </c>
      <c r="D121" s="195" t="s">
        <v>62</v>
      </c>
      <c r="E121" s="195" t="s">
        <v>58</v>
      </c>
      <c r="F121" s="195" t="s">
        <v>59</v>
      </c>
      <c r="G121" s="195" t="s">
        <v>108</v>
      </c>
      <c r="H121" s="195" t="s">
        <v>109</v>
      </c>
      <c r="I121" s="195" t="s">
        <v>110</v>
      </c>
      <c r="J121" s="195" t="s">
        <v>97</v>
      </c>
      <c r="K121" s="196" t="s">
        <v>111</v>
      </c>
      <c r="L121" s="197"/>
      <c r="M121" s="101" t="s">
        <v>1</v>
      </c>
      <c r="N121" s="102" t="s">
        <v>41</v>
      </c>
      <c r="O121" s="102" t="s">
        <v>112</v>
      </c>
      <c r="P121" s="102" t="s">
        <v>113</v>
      </c>
      <c r="Q121" s="102" t="s">
        <v>114</v>
      </c>
      <c r="R121" s="102" t="s">
        <v>115</v>
      </c>
      <c r="S121" s="102" t="s">
        <v>116</v>
      </c>
      <c r="T121" s="103" t="s">
        <v>117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118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</f>
        <v>0</v>
      </c>
      <c r="Q122" s="105"/>
      <c r="R122" s="200">
        <f>R123</f>
        <v>0</v>
      </c>
      <c r="S122" s="105"/>
      <c r="T122" s="201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76</v>
      </c>
      <c r="AU122" s="18" t="s">
        <v>99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76</v>
      </c>
      <c r="E123" s="206" t="s">
        <v>119</v>
      </c>
      <c r="F123" s="206" t="s">
        <v>120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P124+P142+P152+P172+P176</f>
        <v>0</v>
      </c>
      <c r="Q123" s="211"/>
      <c r="R123" s="212">
        <f>R124+R142+R152+R172+R176</f>
        <v>0</v>
      </c>
      <c r="S123" s="211"/>
      <c r="T123" s="213">
        <f>T124+T142+T152+T172+T176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121</v>
      </c>
      <c r="AT123" s="215" t="s">
        <v>76</v>
      </c>
      <c r="AU123" s="215" t="s">
        <v>77</v>
      </c>
      <c r="AY123" s="214" t="s">
        <v>122</v>
      </c>
      <c r="BK123" s="216">
        <f>BK124+BK142+BK152+BK172+BK176</f>
        <v>0</v>
      </c>
    </row>
    <row r="124" s="12" customFormat="1" ht="22.8" customHeight="1">
      <c r="A124" s="12"/>
      <c r="B124" s="203"/>
      <c r="C124" s="204"/>
      <c r="D124" s="205" t="s">
        <v>76</v>
      </c>
      <c r="E124" s="217" t="s">
        <v>123</v>
      </c>
      <c r="F124" s="217" t="s">
        <v>124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SUM(P125:P141)</f>
        <v>0</v>
      </c>
      <c r="Q124" s="211"/>
      <c r="R124" s="212">
        <f>SUM(R125:R141)</f>
        <v>0</v>
      </c>
      <c r="S124" s="211"/>
      <c r="T124" s="213">
        <f>SUM(T125:T141)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121</v>
      </c>
      <c r="AT124" s="215" t="s">
        <v>76</v>
      </c>
      <c r="AU124" s="215" t="s">
        <v>85</v>
      </c>
      <c r="AY124" s="214" t="s">
        <v>122</v>
      </c>
      <c r="BK124" s="216">
        <f>SUM(BK125:BK141)</f>
        <v>0</v>
      </c>
    </row>
    <row r="125" s="2" customFormat="1" ht="16.5" customHeight="1">
      <c r="A125" s="39"/>
      <c r="B125" s="40"/>
      <c r="C125" s="219" t="s">
        <v>85</v>
      </c>
      <c r="D125" s="219" t="s">
        <v>125</v>
      </c>
      <c r="E125" s="220" t="s">
        <v>126</v>
      </c>
      <c r="F125" s="221" t="s">
        <v>127</v>
      </c>
      <c r="G125" s="222" t="s">
        <v>128</v>
      </c>
      <c r="H125" s="223">
        <v>1</v>
      </c>
      <c r="I125" s="224"/>
      <c r="J125" s="225">
        <f>ROUND(I125*H125,2)</f>
        <v>0</v>
      </c>
      <c r="K125" s="221" t="s">
        <v>129</v>
      </c>
      <c r="L125" s="45"/>
      <c r="M125" s="226" t="s">
        <v>1</v>
      </c>
      <c r="N125" s="227" t="s">
        <v>42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130</v>
      </c>
      <c r="AT125" s="230" t="s">
        <v>125</v>
      </c>
      <c r="AU125" s="230" t="s">
        <v>87</v>
      </c>
      <c r="AY125" s="18" t="s">
        <v>122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85</v>
      </c>
      <c r="BK125" s="231">
        <f>ROUND(I125*H125,2)</f>
        <v>0</v>
      </c>
      <c r="BL125" s="18" t="s">
        <v>130</v>
      </c>
      <c r="BM125" s="230" t="s">
        <v>131</v>
      </c>
    </row>
    <row r="126" s="2" customFormat="1">
      <c r="A126" s="39"/>
      <c r="B126" s="40"/>
      <c r="C126" s="41"/>
      <c r="D126" s="232" t="s">
        <v>132</v>
      </c>
      <c r="E126" s="41"/>
      <c r="F126" s="233" t="s">
        <v>127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132</v>
      </c>
      <c r="AU126" s="18" t="s">
        <v>87</v>
      </c>
    </row>
    <row r="127" s="13" customFormat="1">
      <c r="A127" s="13"/>
      <c r="B127" s="237"/>
      <c r="C127" s="238"/>
      <c r="D127" s="232" t="s">
        <v>133</v>
      </c>
      <c r="E127" s="239" t="s">
        <v>1</v>
      </c>
      <c r="F127" s="240" t="s">
        <v>134</v>
      </c>
      <c r="G127" s="238"/>
      <c r="H127" s="239" t="s">
        <v>1</v>
      </c>
      <c r="I127" s="241"/>
      <c r="J127" s="238"/>
      <c r="K127" s="238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133</v>
      </c>
      <c r="AU127" s="246" t="s">
        <v>87</v>
      </c>
      <c r="AV127" s="13" t="s">
        <v>85</v>
      </c>
      <c r="AW127" s="13" t="s">
        <v>33</v>
      </c>
      <c r="AX127" s="13" t="s">
        <v>77</v>
      </c>
      <c r="AY127" s="246" t="s">
        <v>122</v>
      </c>
    </row>
    <row r="128" s="14" customFormat="1">
      <c r="A128" s="14"/>
      <c r="B128" s="247"/>
      <c r="C128" s="248"/>
      <c r="D128" s="232" t="s">
        <v>133</v>
      </c>
      <c r="E128" s="249" t="s">
        <v>1</v>
      </c>
      <c r="F128" s="250" t="s">
        <v>135</v>
      </c>
      <c r="G128" s="248"/>
      <c r="H128" s="251">
        <v>1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7" t="s">
        <v>133</v>
      </c>
      <c r="AU128" s="257" t="s">
        <v>87</v>
      </c>
      <c r="AV128" s="14" t="s">
        <v>87</v>
      </c>
      <c r="AW128" s="14" t="s">
        <v>33</v>
      </c>
      <c r="AX128" s="14" t="s">
        <v>85</v>
      </c>
      <c r="AY128" s="257" t="s">
        <v>122</v>
      </c>
    </row>
    <row r="129" s="2" customFormat="1" ht="16.5" customHeight="1">
      <c r="A129" s="39"/>
      <c r="B129" s="40"/>
      <c r="C129" s="219" t="s">
        <v>87</v>
      </c>
      <c r="D129" s="219" t="s">
        <v>125</v>
      </c>
      <c r="E129" s="220" t="s">
        <v>136</v>
      </c>
      <c r="F129" s="221" t="s">
        <v>137</v>
      </c>
      <c r="G129" s="222" t="s">
        <v>128</v>
      </c>
      <c r="H129" s="223">
        <v>1</v>
      </c>
      <c r="I129" s="224"/>
      <c r="J129" s="225">
        <f>ROUND(I129*H129,2)</f>
        <v>0</v>
      </c>
      <c r="K129" s="221" t="s">
        <v>129</v>
      </c>
      <c r="L129" s="45"/>
      <c r="M129" s="226" t="s">
        <v>1</v>
      </c>
      <c r="N129" s="227" t="s">
        <v>42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130</v>
      </c>
      <c r="AT129" s="230" t="s">
        <v>125</v>
      </c>
      <c r="AU129" s="230" t="s">
        <v>87</v>
      </c>
      <c r="AY129" s="18" t="s">
        <v>122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85</v>
      </c>
      <c r="BK129" s="231">
        <f>ROUND(I129*H129,2)</f>
        <v>0</v>
      </c>
      <c r="BL129" s="18" t="s">
        <v>130</v>
      </c>
      <c r="BM129" s="230" t="s">
        <v>138</v>
      </c>
    </row>
    <row r="130" s="2" customFormat="1">
      <c r="A130" s="39"/>
      <c r="B130" s="40"/>
      <c r="C130" s="41"/>
      <c r="D130" s="232" t="s">
        <v>132</v>
      </c>
      <c r="E130" s="41"/>
      <c r="F130" s="233" t="s">
        <v>137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132</v>
      </c>
      <c r="AU130" s="18" t="s">
        <v>87</v>
      </c>
    </row>
    <row r="131" s="13" customFormat="1">
      <c r="A131" s="13"/>
      <c r="B131" s="237"/>
      <c r="C131" s="238"/>
      <c r="D131" s="232" t="s">
        <v>133</v>
      </c>
      <c r="E131" s="239" t="s">
        <v>1</v>
      </c>
      <c r="F131" s="240" t="s">
        <v>139</v>
      </c>
      <c r="G131" s="238"/>
      <c r="H131" s="239" t="s">
        <v>1</v>
      </c>
      <c r="I131" s="241"/>
      <c r="J131" s="238"/>
      <c r="K131" s="238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133</v>
      </c>
      <c r="AU131" s="246" t="s">
        <v>87</v>
      </c>
      <c r="AV131" s="13" t="s">
        <v>85</v>
      </c>
      <c r="AW131" s="13" t="s">
        <v>33</v>
      </c>
      <c r="AX131" s="13" t="s">
        <v>77</v>
      </c>
      <c r="AY131" s="246" t="s">
        <v>122</v>
      </c>
    </row>
    <row r="132" s="13" customFormat="1">
      <c r="A132" s="13"/>
      <c r="B132" s="237"/>
      <c r="C132" s="238"/>
      <c r="D132" s="232" t="s">
        <v>133</v>
      </c>
      <c r="E132" s="239" t="s">
        <v>1</v>
      </c>
      <c r="F132" s="240" t="s">
        <v>140</v>
      </c>
      <c r="G132" s="238"/>
      <c r="H132" s="239" t="s">
        <v>1</v>
      </c>
      <c r="I132" s="241"/>
      <c r="J132" s="238"/>
      <c r="K132" s="238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133</v>
      </c>
      <c r="AU132" s="246" t="s">
        <v>87</v>
      </c>
      <c r="AV132" s="13" t="s">
        <v>85</v>
      </c>
      <c r="AW132" s="13" t="s">
        <v>33</v>
      </c>
      <c r="AX132" s="13" t="s">
        <v>77</v>
      </c>
      <c r="AY132" s="246" t="s">
        <v>122</v>
      </c>
    </row>
    <row r="133" s="14" customFormat="1">
      <c r="A133" s="14"/>
      <c r="B133" s="247"/>
      <c r="C133" s="248"/>
      <c r="D133" s="232" t="s">
        <v>133</v>
      </c>
      <c r="E133" s="249" t="s">
        <v>1</v>
      </c>
      <c r="F133" s="250" t="s">
        <v>135</v>
      </c>
      <c r="G133" s="248"/>
      <c r="H133" s="251">
        <v>1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7" t="s">
        <v>133</v>
      </c>
      <c r="AU133" s="257" t="s">
        <v>87</v>
      </c>
      <c r="AV133" s="14" t="s">
        <v>87</v>
      </c>
      <c r="AW133" s="14" t="s">
        <v>33</v>
      </c>
      <c r="AX133" s="14" t="s">
        <v>85</v>
      </c>
      <c r="AY133" s="257" t="s">
        <v>122</v>
      </c>
    </row>
    <row r="134" s="2" customFormat="1" ht="16.5" customHeight="1">
      <c r="A134" s="39"/>
      <c r="B134" s="40"/>
      <c r="C134" s="219" t="s">
        <v>141</v>
      </c>
      <c r="D134" s="219" t="s">
        <v>125</v>
      </c>
      <c r="E134" s="220" t="s">
        <v>142</v>
      </c>
      <c r="F134" s="221" t="s">
        <v>143</v>
      </c>
      <c r="G134" s="222" t="s">
        <v>128</v>
      </c>
      <c r="H134" s="223">
        <v>1</v>
      </c>
      <c r="I134" s="224"/>
      <c r="J134" s="225">
        <f>ROUND(I134*H134,2)</f>
        <v>0</v>
      </c>
      <c r="K134" s="221" t="s">
        <v>129</v>
      </c>
      <c r="L134" s="45"/>
      <c r="M134" s="226" t="s">
        <v>1</v>
      </c>
      <c r="N134" s="227" t="s">
        <v>42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130</v>
      </c>
      <c r="AT134" s="230" t="s">
        <v>125</v>
      </c>
      <c r="AU134" s="230" t="s">
        <v>87</v>
      </c>
      <c r="AY134" s="18" t="s">
        <v>122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85</v>
      </c>
      <c r="BK134" s="231">
        <f>ROUND(I134*H134,2)</f>
        <v>0</v>
      </c>
      <c r="BL134" s="18" t="s">
        <v>130</v>
      </c>
      <c r="BM134" s="230" t="s">
        <v>144</v>
      </c>
    </row>
    <row r="135" s="2" customFormat="1">
      <c r="A135" s="39"/>
      <c r="B135" s="40"/>
      <c r="C135" s="41"/>
      <c r="D135" s="232" t="s">
        <v>132</v>
      </c>
      <c r="E135" s="41"/>
      <c r="F135" s="233" t="s">
        <v>143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132</v>
      </c>
      <c r="AU135" s="18" t="s">
        <v>87</v>
      </c>
    </row>
    <row r="136" s="13" customFormat="1">
      <c r="A136" s="13"/>
      <c r="B136" s="237"/>
      <c r="C136" s="238"/>
      <c r="D136" s="232" t="s">
        <v>133</v>
      </c>
      <c r="E136" s="239" t="s">
        <v>1</v>
      </c>
      <c r="F136" s="240" t="s">
        <v>145</v>
      </c>
      <c r="G136" s="238"/>
      <c r="H136" s="239" t="s">
        <v>1</v>
      </c>
      <c r="I136" s="241"/>
      <c r="J136" s="238"/>
      <c r="K136" s="238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133</v>
      </c>
      <c r="AU136" s="246" t="s">
        <v>87</v>
      </c>
      <c r="AV136" s="13" t="s">
        <v>85</v>
      </c>
      <c r="AW136" s="13" t="s">
        <v>33</v>
      </c>
      <c r="AX136" s="13" t="s">
        <v>77</v>
      </c>
      <c r="AY136" s="246" t="s">
        <v>122</v>
      </c>
    </row>
    <row r="137" s="14" customFormat="1">
      <c r="A137" s="14"/>
      <c r="B137" s="247"/>
      <c r="C137" s="248"/>
      <c r="D137" s="232" t="s">
        <v>133</v>
      </c>
      <c r="E137" s="249" t="s">
        <v>1</v>
      </c>
      <c r="F137" s="250" t="s">
        <v>135</v>
      </c>
      <c r="G137" s="248"/>
      <c r="H137" s="251">
        <v>1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133</v>
      </c>
      <c r="AU137" s="257" t="s">
        <v>87</v>
      </c>
      <c r="AV137" s="14" t="s">
        <v>87</v>
      </c>
      <c r="AW137" s="14" t="s">
        <v>33</v>
      </c>
      <c r="AX137" s="14" t="s">
        <v>85</v>
      </c>
      <c r="AY137" s="257" t="s">
        <v>122</v>
      </c>
    </row>
    <row r="138" s="2" customFormat="1" ht="16.5" customHeight="1">
      <c r="A138" s="39"/>
      <c r="B138" s="40"/>
      <c r="C138" s="219" t="s">
        <v>146</v>
      </c>
      <c r="D138" s="219" t="s">
        <v>125</v>
      </c>
      <c r="E138" s="220" t="s">
        <v>147</v>
      </c>
      <c r="F138" s="221" t="s">
        <v>148</v>
      </c>
      <c r="G138" s="222" t="s">
        <v>128</v>
      </c>
      <c r="H138" s="223">
        <v>1</v>
      </c>
      <c r="I138" s="224"/>
      <c r="J138" s="225">
        <f>ROUND(I138*H138,2)</f>
        <v>0</v>
      </c>
      <c r="K138" s="221" t="s">
        <v>129</v>
      </c>
      <c r="L138" s="45"/>
      <c r="M138" s="226" t="s">
        <v>1</v>
      </c>
      <c r="N138" s="227" t="s">
        <v>42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130</v>
      </c>
      <c r="AT138" s="230" t="s">
        <v>125</v>
      </c>
      <c r="AU138" s="230" t="s">
        <v>87</v>
      </c>
      <c r="AY138" s="18" t="s">
        <v>122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85</v>
      </c>
      <c r="BK138" s="231">
        <f>ROUND(I138*H138,2)</f>
        <v>0</v>
      </c>
      <c r="BL138" s="18" t="s">
        <v>130</v>
      </c>
      <c r="BM138" s="230" t="s">
        <v>149</v>
      </c>
    </row>
    <row r="139" s="2" customFormat="1">
      <c r="A139" s="39"/>
      <c r="B139" s="40"/>
      <c r="C139" s="41"/>
      <c r="D139" s="232" t="s">
        <v>132</v>
      </c>
      <c r="E139" s="41"/>
      <c r="F139" s="233" t="s">
        <v>148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132</v>
      </c>
      <c r="AU139" s="18" t="s">
        <v>87</v>
      </c>
    </row>
    <row r="140" s="13" customFormat="1">
      <c r="A140" s="13"/>
      <c r="B140" s="237"/>
      <c r="C140" s="238"/>
      <c r="D140" s="232" t="s">
        <v>133</v>
      </c>
      <c r="E140" s="239" t="s">
        <v>1</v>
      </c>
      <c r="F140" s="240" t="s">
        <v>150</v>
      </c>
      <c r="G140" s="238"/>
      <c r="H140" s="239" t="s">
        <v>1</v>
      </c>
      <c r="I140" s="241"/>
      <c r="J140" s="238"/>
      <c r="K140" s="238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133</v>
      </c>
      <c r="AU140" s="246" t="s">
        <v>87</v>
      </c>
      <c r="AV140" s="13" t="s">
        <v>85</v>
      </c>
      <c r="AW140" s="13" t="s">
        <v>33</v>
      </c>
      <c r="AX140" s="13" t="s">
        <v>77</v>
      </c>
      <c r="AY140" s="246" t="s">
        <v>122</v>
      </c>
    </row>
    <row r="141" s="14" customFormat="1">
      <c r="A141" s="14"/>
      <c r="B141" s="247"/>
      <c r="C141" s="248"/>
      <c r="D141" s="232" t="s">
        <v>133</v>
      </c>
      <c r="E141" s="249" t="s">
        <v>1</v>
      </c>
      <c r="F141" s="250" t="s">
        <v>151</v>
      </c>
      <c r="G141" s="248"/>
      <c r="H141" s="251">
        <v>1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7" t="s">
        <v>133</v>
      </c>
      <c r="AU141" s="257" t="s">
        <v>87</v>
      </c>
      <c r="AV141" s="14" t="s">
        <v>87</v>
      </c>
      <c r="AW141" s="14" t="s">
        <v>33</v>
      </c>
      <c r="AX141" s="14" t="s">
        <v>85</v>
      </c>
      <c r="AY141" s="257" t="s">
        <v>122</v>
      </c>
    </row>
    <row r="142" s="12" customFormat="1" ht="22.8" customHeight="1">
      <c r="A142" s="12"/>
      <c r="B142" s="203"/>
      <c r="C142" s="204"/>
      <c r="D142" s="205" t="s">
        <v>76</v>
      </c>
      <c r="E142" s="217" t="s">
        <v>152</v>
      </c>
      <c r="F142" s="217" t="s">
        <v>153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SUM(P143:P151)</f>
        <v>0</v>
      </c>
      <c r="Q142" s="211"/>
      <c r="R142" s="212">
        <f>SUM(R143:R151)</f>
        <v>0</v>
      </c>
      <c r="S142" s="211"/>
      <c r="T142" s="213">
        <f>SUM(T143:T151)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121</v>
      </c>
      <c r="AT142" s="215" t="s">
        <v>76</v>
      </c>
      <c r="AU142" s="215" t="s">
        <v>85</v>
      </c>
      <c r="AY142" s="214" t="s">
        <v>122</v>
      </c>
      <c r="BK142" s="216">
        <f>SUM(BK143:BK151)</f>
        <v>0</v>
      </c>
    </row>
    <row r="143" s="2" customFormat="1" ht="16.5" customHeight="1">
      <c r="A143" s="39"/>
      <c r="B143" s="40"/>
      <c r="C143" s="219" t="s">
        <v>121</v>
      </c>
      <c r="D143" s="219" t="s">
        <v>125</v>
      </c>
      <c r="E143" s="220" t="s">
        <v>154</v>
      </c>
      <c r="F143" s="221" t="s">
        <v>155</v>
      </c>
      <c r="G143" s="222" t="s">
        <v>128</v>
      </c>
      <c r="H143" s="223">
        <v>1</v>
      </c>
      <c r="I143" s="224"/>
      <c r="J143" s="225">
        <f>ROUND(I143*H143,2)</f>
        <v>0</v>
      </c>
      <c r="K143" s="221" t="s">
        <v>129</v>
      </c>
      <c r="L143" s="45"/>
      <c r="M143" s="226" t="s">
        <v>1</v>
      </c>
      <c r="N143" s="227" t="s">
        <v>42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130</v>
      </c>
      <c r="AT143" s="230" t="s">
        <v>125</v>
      </c>
      <c r="AU143" s="230" t="s">
        <v>87</v>
      </c>
      <c r="AY143" s="18" t="s">
        <v>122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85</v>
      </c>
      <c r="BK143" s="231">
        <f>ROUND(I143*H143,2)</f>
        <v>0</v>
      </c>
      <c r="BL143" s="18" t="s">
        <v>130</v>
      </c>
      <c r="BM143" s="230" t="s">
        <v>156</v>
      </c>
    </row>
    <row r="144" s="2" customFormat="1">
      <c r="A144" s="39"/>
      <c r="B144" s="40"/>
      <c r="C144" s="41"/>
      <c r="D144" s="232" t="s">
        <v>132</v>
      </c>
      <c r="E144" s="41"/>
      <c r="F144" s="233" t="s">
        <v>155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132</v>
      </c>
      <c r="AU144" s="18" t="s">
        <v>87</v>
      </c>
    </row>
    <row r="145" s="13" customFormat="1">
      <c r="A145" s="13"/>
      <c r="B145" s="237"/>
      <c r="C145" s="238"/>
      <c r="D145" s="232" t="s">
        <v>133</v>
      </c>
      <c r="E145" s="239" t="s">
        <v>1</v>
      </c>
      <c r="F145" s="240" t="s">
        <v>157</v>
      </c>
      <c r="G145" s="238"/>
      <c r="H145" s="239" t="s">
        <v>1</v>
      </c>
      <c r="I145" s="241"/>
      <c r="J145" s="238"/>
      <c r="K145" s="238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133</v>
      </c>
      <c r="AU145" s="246" t="s">
        <v>87</v>
      </c>
      <c r="AV145" s="13" t="s">
        <v>85</v>
      </c>
      <c r="AW145" s="13" t="s">
        <v>33</v>
      </c>
      <c r="AX145" s="13" t="s">
        <v>77</v>
      </c>
      <c r="AY145" s="246" t="s">
        <v>122</v>
      </c>
    </row>
    <row r="146" s="14" customFormat="1">
      <c r="A146" s="14"/>
      <c r="B146" s="247"/>
      <c r="C146" s="248"/>
      <c r="D146" s="232" t="s">
        <v>133</v>
      </c>
      <c r="E146" s="249" t="s">
        <v>1</v>
      </c>
      <c r="F146" s="250" t="s">
        <v>158</v>
      </c>
      <c r="G146" s="248"/>
      <c r="H146" s="251">
        <v>1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133</v>
      </c>
      <c r="AU146" s="257" t="s">
        <v>87</v>
      </c>
      <c r="AV146" s="14" t="s">
        <v>87</v>
      </c>
      <c r="AW146" s="14" t="s">
        <v>33</v>
      </c>
      <c r="AX146" s="14" t="s">
        <v>85</v>
      </c>
      <c r="AY146" s="257" t="s">
        <v>122</v>
      </c>
    </row>
    <row r="147" s="2" customFormat="1" ht="16.5" customHeight="1">
      <c r="A147" s="39"/>
      <c r="B147" s="40"/>
      <c r="C147" s="219" t="s">
        <v>159</v>
      </c>
      <c r="D147" s="219" t="s">
        <v>125</v>
      </c>
      <c r="E147" s="220" t="s">
        <v>160</v>
      </c>
      <c r="F147" s="221" t="s">
        <v>161</v>
      </c>
      <c r="G147" s="222" t="s">
        <v>128</v>
      </c>
      <c r="H147" s="223">
        <v>1</v>
      </c>
      <c r="I147" s="224"/>
      <c r="J147" s="225">
        <f>ROUND(I147*H147,2)</f>
        <v>0</v>
      </c>
      <c r="K147" s="221" t="s">
        <v>129</v>
      </c>
      <c r="L147" s="45"/>
      <c r="M147" s="226" t="s">
        <v>1</v>
      </c>
      <c r="N147" s="227" t="s">
        <v>42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130</v>
      </c>
      <c r="AT147" s="230" t="s">
        <v>125</v>
      </c>
      <c r="AU147" s="230" t="s">
        <v>87</v>
      </c>
      <c r="AY147" s="18" t="s">
        <v>122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85</v>
      </c>
      <c r="BK147" s="231">
        <f>ROUND(I147*H147,2)</f>
        <v>0</v>
      </c>
      <c r="BL147" s="18" t="s">
        <v>130</v>
      </c>
      <c r="BM147" s="230" t="s">
        <v>162</v>
      </c>
    </row>
    <row r="148" s="2" customFormat="1">
      <c r="A148" s="39"/>
      <c r="B148" s="40"/>
      <c r="C148" s="41"/>
      <c r="D148" s="232" t="s">
        <v>132</v>
      </c>
      <c r="E148" s="41"/>
      <c r="F148" s="233" t="s">
        <v>161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132</v>
      </c>
      <c r="AU148" s="18" t="s">
        <v>87</v>
      </c>
    </row>
    <row r="149" s="13" customFormat="1">
      <c r="A149" s="13"/>
      <c r="B149" s="237"/>
      <c r="C149" s="238"/>
      <c r="D149" s="232" t="s">
        <v>133</v>
      </c>
      <c r="E149" s="239" t="s">
        <v>1</v>
      </c>
      <c r="F149" s="240" t="s">
        <v>163</v>
      </c>
      <c r="G149" s="238"/>
      <c r="H149" s="239" t="s">
        <v>1</v>
      </c>
      <c r="I149" s="241"/>
      <c r="J149" s="238"/>
      <c r="K149" s="238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133</v>
      </c>
      <c r="AU149" s="246" t="s">
        <v>87</v>
      </c>
      <c r="AV149" s="13" t="s">
        <v>85</v>
      </c>
      <c r="AW149" s="13" t="s">
        <v>33</v>
      </c>
      <c r="AX149" s="13" t="s">
        <v>77</v>
      </c>
      <c r="AY149" s="246" t="s">
        <v>122</v>
      </c>
    </row>
    <row r="150" s="13" customFormat="1">
      <c r="A150" s="13"/>
      <c r="B150" s="237"/>
      <c r="C150" s="238"/>
      <c r="D150" s="232" t="s">
        <v>133</v>
      </c>
      <c r="E150" s="239" t="s">
        <v>1</v>
      </c>
      <c r="F150" s="240" t="s">
        <v>164</v>
      </c>
      <c r="G150" s="238"/>
      <c r="H150" s="239" t="s">
        <v>1</v>
      </c>
      <c r="I150" s="241"/>
      <c r="J150" s="238"/>
      <c r="K150" s="238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133</v>
      </c>
      <c r="AU150" s="246" t="s">
        <v>87</v>
      </c>
      <c r="AV150" s="13" t="s">
        <v>85</v>
      </c>
      <c r="AW150" s="13" t="s">
        <v>33</v>
      </c>
      <c r="AX150" s="13" t="s">
        <v>77</v>
      </c>
      <c r="AY150" s="246" t="s">
        <v>122</v>
      </c>
    </row>
    <row r="151" s="14" customFormat="1">
      <c r="A151" s="14"/>
      <c r="B151" s="247"/>
      <c r="C151" s="248"/>
      <c r="D151" s="232" t="s">
        <v>133</v>
      </c>
      <c r="E151" s="249" t="s">
        <v>1</v>
      </c>
      <c r="F151" s="250" t="s">
        <v>158</v>
      </c>
      <c r="G151" s="248"/>
      <c r="H151" s="251">
        <v>1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133</v>
      </c>
      <c r="AU151" s="257" t="s">
        <v>87</v>
      </c>
      <c r="AV151" s="14" t="s">
        <v>87</v>
      </c>
      <c r="AW151" s="14" t="s">
        <v>33</v>
      </c>
      <c r="AX151" s="14" t="s">
        <v>85</v>
      </c>
      <c r="AY151" s="257" t="s">
        <v>122</v>
      </c>
    </row>
    <row r="152" s="12" customFormat="1" ht="22.8" customHeight="1">
      <c r="A152" s="12"/>
      <c r="B152" s="203"/>
      <c r="C152" s="204"/>
      <c r="D152" s="205" t="s">
        <v>76</v>
      </c>
      <c r="E152" s="217" t="s">
        <v>165</v>
      </c>
      <c r="F152" s="217" t="s">
        <v>166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SUM(P153:P171)</f>
        <v>0</v>
      </c>
      <c r="Q152" s="211"/>
      <c r="R152" s="212">
        <f>SUM(R153:R171)</f>
        <v>0</v>
      </c>
      <c r="S152" s="211"/>
      <c r="T152" s="213">
        <f>SUM(T153:T171)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121</v>
      </c>
      <c r="AT152" s="215" t="s">
        <v>76</v>
      </c>
      <c r="AU152" s="215" t="s">
        <v>85</v>
      </c>
      <c r="AY152" s="214" t="s">
        <v>122</v>
      </c>
      <c r="BK152" s="216">
        <f>SUM(BK153:BK171)</f>
        <v>0</v>
      </c>
    </row>
    <row r="153" s="2" customFormat="1" ht="16.5" customHeight="1">
      <c r="A153" s="39"/>
      <c r="B153" s="40"/>
      <c r="C153" s="219" t="s">
        <v>167</v>
      </c>
      <c r="D153" s="219" t="s">
        <v>125</v>
      </c>
      <c r="E153" s="220" t="s">
        <v>168</v>
      </c>
      <c r="F153" s="221" t="s">
        <v>169</v>
      </c>
      <c r="G153" s="222" t="s">
        <v>128</v>
      </c>
      <c r="H153" s="223">
        <v>1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42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130</v>
      </c>
      <c r="AT153" s="230" t="s">
        <v>125</v>
      </c>
      <c r="AU153" s="230" t="s">
        <v>87</v>
      </c>
      <c r="AY153" s="18" t="s">
        <v>122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85</v>
      </c>
      <c r="BK153" s="231">
        <f>ROUND(I153*H153,2)</f>
        <v>0</v>
      </c>
      <c r="BL153" s="18" t="s">
        <v>130</v>
      </c>
      <c r="BM153" s="230" t="s">
        <v>170</v>
      </c>
    </row>
    <row r="154" s="2" customFormat="1">
      <c r="A154" s="39"/>
      <c r="B154" s="40"/>
      <c r="C154" s="41"/>
      <c r="D154" s="232" t="s">
        <v>132</v>
      </c>
      <c r="E154" s="41"/>
      <c r="F154" s="233" t="s">
        <v>171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132</v>
      </c>
      <c r="AU154" s="18" t="s">
        <v>87</v>
      </c>
    </row>
    <row r="155" s="13" customFormat="1">
      <c r="A155" s="13"/>
      <c r="B155" s="237"/>
      <c r="C155" s="238"/>
      <c r="D155" s="232" t="s">
        <v>133</v>
      </c>
      <c r="E155" s="239" t="s">
        <v>1</v>
      </c>
      <c r="F155" s="240" t="s">
        <v>172</v>
      </c>
      <c r="G155" s="238"/>
      <c r="H155" s="239" t="s">
        <v>1</v>
      </c>
      <c r="I155" s="241"/>
      <c r="J155" s="238"/>
      <c r="K155" s="238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133</v>
      </c>
      <c r="AU155" s="246" t="s">
        <v>87</v>
      </c>
      <c r="AV155" s="13" t="s">
        <v>85</v>
      </c>
      <c r="AW155" s="13" t="s">
        <v>33</v>
      </c>
      <c r="AX155" s="13" t="s">
        <v>77</v>
      </c>
      <c r="AY155" s="246" t="s">
        <v>122</v>
      </c>
    </row>
    <row r="156" s="14" customFormat="1">
      <c r="A156" s="14"/>
      <c r="B156" s="247"/>
      <c r="C156" s="248"/>
      <c r="D156" s="232" t="s">
        <v>133</v>
      </c>
      <c r="E156" s="249" t="s">
        <v>1</v>
      </c>
      <c r="F156" s="250" t="s">
        <v>173</v>
      </c>
      <c r="G156" s="248"/>
      <c r="H156" s="251">
        <v>1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7" t="s">
        <v>133</v>
      </c>
      <c r="AU156" s="257" t="s">
        <v>87</v>
      </c>
      <c r="AV156" s="14" t="s">
        <v>87</v>
      </c>
      <c r="AW156" s="14" t="s">
        <v>33</v>
      </c>
      <c r="AX156" s="14" t="s">
        <v>85</v>
      </c>
      <c r="AY156" s="257" t="s">
        <v>122</v>
      </c>
    </row>
    <row r="157" s="13" customFormat="1">
      <c r="A157" s="13"/>
      <c r="B157" s="237"/>
      <c r="C157" s="238"/>
      <c r="D157" s="232" t="s">
        <v>133</v>
      </c>
      <c r="E157" s="239" t="s">
        <v>1</v>
      </c>
      <c r="F157" s="240" t="s">
        <v>174</v>
      </c>
      <c r="G157" s="238"/>
      <c r="H157" s="239" t="s">
        <v>1</v>
      </c>
      <c r="I157" s="241"/>
      <c r="J157" s="238"/>
      <c r="K157" s="238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133</v>
      </c>
      <c r="AU157" s="246" t="s">
        <v>87</v>
      </c>
      <c r="AV157" s="13" t="s">
        <v>85</v>
      </c>
      <c r="AW157" s="13" t="s">
        <v>33</v>
      </c>
      <c r="AX157" s="13" t="s">
        <v>77</v>
      </c>
      <c r="AY157" s="246" t="s">
        <v>122</v>
      </c>
    </row>
    <row r="158" s="2" customFormat="1" ht="16.5" customHeight="1">
      <c r="A158" s="39"/>
      <c r="B158" s="40"/>
      <c r="C158" s="219" t="s">
        <v>175</v>
      </c>
      <c r="D158" s="219" t="s">
        <v>125</v>
      </c>
      <c r="E158" s="220" t="s">
        <v>176</v>
      </c>
      <c r="F158" s="221" t="s">
        <v>177</v>
      </c>
      <c r="G158" s="222" t="s">
        <v>178</v>
      </c>
      <c r="H158" s="223">
        <v>10000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42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130</v>
      </c>
      <c r="AT158" s="230" t="s">
        <v>125</v>
      </c>
      <c r="AU158" s="230" t="s">
        <v>87</v>
      </c>
      <c r="AY158" s="18" t="s">
        <v>122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85</v>
      </c>
      <c r="BK158" s="231">
        <f>ROUND(I158*H158,2)</f>
        <v>0</v>
      </c>
      <c r="BL158" s="18" t="s">
        <v>130</v>
      </c>
      <c r="BM158" s="230" t="s">
        <v>179</v>
      </c>
    </row>
    <row r="159" s="2" customFormat="1">
      <c r="A159" s="39"/>
      <c r="B159" s="40"/>
      <c r="C159" s="41"/>
      <c r="D159" s="232" t="s">
        <v>132</v>
      </c>
      <c r="E159" s="41"/>
      <c r="F159" s="233" t="s">
        <v>171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132</v>
      </c>
      <c r="AU159" s="18" t="s">
        <v>87</v>
      </c>
    </row>
    <row r="160" s="13" customFormat="1">
      <c r="A160" s="13"/>
      <c r="B160" s="237"/>
      <c r="C160" s="238"/>
      <c r="D160" s="232" t="s">
        <v>133</v>
      </c>
      <c r="E160" s="239" t="s">
        <v>1</v>
      </c>
      <c r="F160" s="240" t="s">
        <v>172</v>
      </c>
      <c r="G160" s="238"/>
      <c r="H160" s="239" t="s">
        <v>1</v>
      </c>
      <c r="I160" s="241"/>
      <c r="J160" s="238"/>
      <c r="K160" s="238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133</v>
      </c>
      <c r="AU160" s="246" t="s">
        <v>87</v>
      </c>
      <c r="AV160" s="13" t="s">
        <v>85</v>
      </c>
      <c r="AW160" s="13" t="s">
        <v>33</v>
      </c>
      <c r="AX160" s="13" t="s">
        <v>77</v>
      </c>
      <c r="AY160" s="246" t="s">
        <v>122</v>
      </c>
    </row>
    <row r="161" s="14" customFormat="1">
      <c r="A161" s="14"/>
      <c r="B161" s="247"/>
      <c r="C161" s="248"/>
      <c r="D161" s="232" t="s">
        <v>133</v>
      </c>
      <c r="E161" s="249" t="s">
        <v>1</v>
      </c>
      <c r="F161" s="250" t="s">
        <v>180</v>
      </c>
      <c r="G161" s="248"/>
      <c r="H161" s="251">
        <v>10000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133</v>
      </c>
      <c r="AU161" s="257" t="s">
        <v>87</v>
      </c>
      <c r="AV161" s="14" t="s">
        <v>87</v>
      </c>
      <c r="AW161" s="14" t="s">
        <v>33</v>
      </c>
      <c r="AX161" s="14" t="s">
        <v>85</v>
      </c>
      <c r="AY161" s="257" t="s">
        <v>122</v>
      </c>
    </row>
    <row r="162" s="13" customFormat="1">
      <c r="A162" s="13"/>
      <c r="B162" s="237"/>
      <c r="C162" s="238"/>
      <c r="D162" s="232" t="s">
        <v>133</v>
      </c>
      <c r="E162" s="239" t="s">
        <v>1</v>
      </c>
      <c r="F162" s="240" t="s">
        <v>181</v>
      </c>
      <c r="G162" s="238"/>
      <c r="H162" s="239" t="s">
        <v>1</v>
      </c>
      <c r="I162" s="241"/>
      <c r="J162" s="238"/>
      <c r="K162" s="238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133</v>
      </c>
      <c r="AU162" s="246" t="s">
        <v>87</v>
      </c>
      <c r="AV162" s="13" t="s">
        <v>85</v>
      </c>
      <c r="AW162" s="13" t="s">
        <v>33</v>
      </c>
      <c r="AX162" s="13" t="s">
        <v>77</v>
      </c>
      <c r="AY162" s="246" t="s">
        <v>122</v>
      </c>
    </row>
    <row r="163" s="2" customFormat="1" ht="16.5" customHeight="1">
      <c r="A163" s="39"/>
      <c r="B163" s="40"/>
      <c r="C163" s="219" t="s">
        <v>182</v>
      </c>
      <c r="D163" s="219" t="s">
        <v>125</v>
      </c>
      <c r="E163" s="220" t="s">
        <v>183</v>
      </c>
      <c r="F163" s="221" t="s">
        <v>184</v>
      </c>
      <c r="G163" s="222" t="s">
        <v>128</v>
      </c>
      <c r="H163" s="223">
        <v>1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42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130</v>
      </c>
      <c r="AT163" s="230" t="s">
        <v>125</v>
      </c>
      <c r="AU163" s="230" t="s">
        <v>87</v>
      </c>
      <c r="AY163" s="18" t="s">
        <v>122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85</v>
      </c>
      <c r="BK163" s="231">
        <f>ROUND(I163*H163,2)</f>
        <v>0</v>
      </c>
      <c r="BL163" s="18" t="s">
        <v>130</v>
      </c>
      <c r="BM163" s="230" t="s">
        <v>185</v>
      </c>
    </row>
    <row r="164" s="2" customFormat="1">
      <c r="A164" s="39"/>
      <c r="B164" s="40"/>
      <c r="C164" s="41"/>
      <c r="D164" s="232" t="s">
        <v>132</v>
      </c>
      <c r="E164" s="41"/>
      <c r="F164" s="233" t="s">
        <v>186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132</v>
      </c>
      <c r="AU164" s="18" t="s">
        <v>87</v>
      </c>
    </row>
    <row r="165" s="13" customFormat="1">
      <c r="A165" s="13"/>
      <c r="B165" s="237"/>
      <c r="C165" s="238"/>
      <c r="D165" s="232" t="s">
        <v>133</v>
      </c>
      <c r="E165" s="239" t="s">
        <v>1</v>
      </c>
      <c r="F165" s="240" t="s">
        <v>187</v>
      </c>
      <c r="G165" s="238"/>
      <c r="H165" s="239" t="s">
        <v>1</v>
      </c>
      <c r="I165" s="241"/>
      <c r="J165" s="238"/>
      <c r="K165" s="238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133</v>
      </c>
      <c r="AU165" s="246" t="s">
        <v>87</v>
      </c>
      <c r="AV165" s="13" t="s">
        <v>85</v>
      </c>
      <c r="AW165" s="13" t="s">
        <v>33</v>
      </c>
      <c r="AX165" s="13" t="s">
        <v>77</v>
      </c>
      <c r="AY165" s="246" t="s">
        <v>122</v>
      </c>
    </row>
    <row r="166" s="14" customFormat="1">
      <c r="A166" s="14"/>
      <c r="B166" s="247"/>
      <c r="C166" s="248"/>
      <c r="D166" s="232" t="s">
        <v>133</v>
      </c>
      <c r="E166" s="249" t="s">
        <v>1</v>
      </c>
      <c r="F166" s="250" t="s">
        <v>188</v>
      </c>
      <c r="G166" s="248"/>
      <c r="H166" s="251">
        <v>1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7" t="s">
        <v>133</v>
      </c>
      <c r="AU166" s="257" t="s">
        <v>87</v>
      </c>
      <c r="AV166" s="14" t="s">
        <v>87</v>
      </c>
      <c r="AW166" s="14" t="s">
        <v>33</v>
      </c>
      <c r="AX166" s="14" t="s">
        <v>85</v>
      </c>
      <c r="AY166" s="257" t="s">
        <v>122</v>
      </c>
    </row>
    <row r="167" s="2" customFormat="1" ht="16.5" customHeight="1">
      <c r="A167" s="39"/>
      <c r="B167" s="40"/>
      <c r="C167" s="219" t="s">
        <v>189</v>
      </c>
      <c r="D167" s="219" t="s">
        <v>125</v>
      </c>
      <c r="E167" s="220" t="s">
        <v>190</v>
      </c>
      <c r="F167" s="221" t="s">
        <v>191</v>
      </c>
      <c r="G167" s="222" t="s">
        <v>178</v>
      </c>
      <c r="H167" s="223">
        <v>10000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42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130</v>
      </c>
      <c r="AT167" s="230" t="s">
        <v>125</v>
      </c>
      <c r="AU167" s="230" t="s">
        <v>87</v>
      </c>
      <c r="AY167" s="18" t="s">
        <v>122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85</v>
      </c>
      <c r="BK167" s="231">
        <f>ROUND(I167*H167,2)</f>
        <v>0</v>
      </c>
      <c r="BL167" s="18" t="s">
        <v>130</v>
      </c>
      <c r="BM167" s="230" t="s">
        <v>192</v>
      </c>
    </row>
    <row r="168" s="2" customFormat="1">
      <c r="A168" s="39"/>
      <c r="B168" s="40"/>
      <c r="C168" s="41"/>
      <c r="D168" s="232" t="s">
        <v>132</v>
      </c>
      <c r="E168" s="41"/>
      <c r="F168" s="233" t="s">
        <v>186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132</v>
      </c>
      <c r="AU168" s="18" t="s">
        <v>87</v>
      </c>
    </row>
    <row r="169" s="13" customFormat="1">
      <c r="A169" s="13"/>
      <c r="B169" s="237"/>
      <c r="C169" s="238"/>
      <c r="D169" s="232" t="s">
        <v>133</v>
      </c>
      <c r="E169" s="239" t="s">
        <v>1</v>
      </c>
      <c r="F169" s="240" t="s">
        <v>187</v>
      </c>
      <c r="G169" s="238"/>
      <c r="H169" s="239" t="s">
        <v>1</v>
      </c>
      <c r="I169" s="241"/>
      <c r="J169" s="238"/>
      <c r="K169" s="238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133</v>
      </c>
      <c r="AU169" s="246" t="s">
        <v>87</v>
      </c>
      <c r="AV169" s="13" t="s">
        <v>85</v>
      </c>
      <c r="AW169" s="13" t="s">
        <v>33</v>
      </c>
      <c r="AX169" s="13" t="s">
        <v>77</v>
      </c>
      <c r="AY169" s="246" t="s">
        <v>122</v>
      </c>
    </row>
    <row r="170" s="14" customFormat="1">
      <c r="A170" s="14"/>
      <c r="B170" s="247"/>
      <c r="C170" s="248"/>
      <c r="D170" s="232" t="s">
        <v>133</v>
      </c>
      <c r="E170" s="249" t="s">
        <v>1</v>
      </c>
      <c r="F170" s="250" t="s">
        <v>193</v>
      </c>
      <c r="G170" s="248"/>
      <c r="H170" s="251">
        <v>10000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7" t="s">
        <v>133</v>
      </c>
      <c r="AU170" s="257" t="s">
        <v>87</v>
      </c>
      <c r="AV170" s="14" t="s">
        <v>87</v>
      </c>
      <c r="AW170" s="14" t="s">
        <v>33</v>
      </c>
      <c r="AX170" s="14" t="s">
        <v>85</v>
      </c>
      <c r="AY170" s="257" t="s">
        <v>122</v>
      </c>
    </row>
    <row r="171" s="13" customFormat="1">
      <c r="A171" s="13"/>
      <c r="B171" s="237"/>
      <c r="C171" s="238"/>
      <c r="D171" s="232" t="s">
        <v>133</v>
      </c>
      <c r="E171" s="239" t="s">
        <v>1</v>
      </c>
      <c r="F171" s="240" t="s">
        <v>181</v>
      </c>
      <c r="G171" s="238"/>
      <c r="H171" s="239" t="s">
        <v>1</v>
      </c>
      <c r="I171" s="241"/>
      <c r="J171" s="238"/>
      <c r="K171" s="238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133</v>
      </c>
      <c r="AU171" s="246" t="s">
        <v>87</v>
      </c>
      <c r="AV171" s="13" t="s">
        <v>85</v>
      </c>
      <c r="AW171" s="13" t="s">
        <v>33</v>
      </c>
      <c r="AX171" s="13" t="s">
        <v>77</v>
      </c>
      <c r="AY171" s="246" t="s">
        <v>122</v>
      </c>
    </row>
    <row r="172" s="12" customFormat="1" ht="22.8" customHeight="1">
      <c r="A172" s="12"/>
      <c r="B172" s="203"/>
      <c r="C172" s="204"/>
      <c r="D172" s="205" t="s">
        <v>76</v>
      </c>
      <c r="E172" s="217" t="s">
        <v>194</v>
      </c>
      <c r="F172" s="217" t="s">
        <v>195</v>
      </c>
      <c r="G172" s="204"/>
      <c r="H172" s="204"/>
      <c r="I172" s="207"/>
      <c r="J172" s="218">
        <f>BK172</f>
        <v>0</v>
      </c>
      <c r="K172" s="204"/>
      <c r="L172" s="209"/>
      <c r="M172" s="210"/>
      <c r="N172" s="211"/>
      <c r="O172" s="211"/>
      <c r="P172" s="212">
        <f>SUM(P173:P175)</f>
        <v>0</v>
      </c>
      <c r="Q172" s="211"/>
      <c r="R172" s="212">
        <f>SUM(R173:R175)</f>
        <v>0</v>
      </c>
      <c r="S172" s="211"/>
      <c r="T172" s="213">
        <f>SUM(T173:T175)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121</v>
      </c>
      <c r="AT172" s="215" t="s">
        <v>76</v>
      </c>
      <c r="AU172" s="215" t="s">
        <v>85</v>
      </c>
      <c r="AY172" s="214" t="s">
        <v>122</v>
      </c>
      <c r="BK172" s="216">
        <f>SUM(BK173:BK175)</f>
        <v>0</v>
      </c>
    </row>
    <row r="173" s="2" customFormat="1" ht="16.5" customHeight="1">
      <c r="A173" s="39"/>
      <c r="B173" s="40"/>
      <c r="C173" s="219" t="s">
        <v>196</v>
      </c>
      <c r="D173" s="219" t="s">
        <v>125</v>
      </c>
      <c r="E173" s="220" t="s">
        <v>197</v>
      </c>
      <c r="F173" s="221" t="s">
        <v>198</v>
      </c>
      <c r="G173" s="222" t="s">
        <v>128</v>
      </c>
      <c r="H173" s="223">
        <v>1</v>
      </c>
      <c r="I173" s="224"/>
      <c r="J173" s="225">
        <f>ROUND(I173*H173,2)</f>
        <v>0</v>
      </c>
      <c r="K173" s="221" t="s">
        <v>129</v>
      </c>
      <c r="L173" s="45"/>
      <c r="M173" s="226" t="s">
        <v>1</v>
      </c>
      <c r="N173" s="227" t="s">
        <v>42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130</v>
      </c>
      <c r="AT173" s="230" t="s">
        <v>125</v>
      </c>
      <c r="AU173" s="230" t="s">
        <v>87</v>
      </c>
      <c r="AY173" s="18" t="s">
        <v>122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85</v>
      </c>
      <c r="BK173" s="231">
        <f>ROUND(I173*H173,2)</f>
        <v>0</v>
      </c>
      <c r="BL173" s="18" t="s">
        <v>130</v>
      </c>
      <c r="BM173" s="230" t="s">
        <v>199</v>
      </c>
    </row>
    <row r="174" s="2" customFormat="1">
      <c r="A174" s="39"/>
      <c r="B174" s="40"/>
      <c r="C174" s="41"/>
      <c r="D174" s="232" t="s">
        <v>132</v>
      </c>
      <c r="E174" s="41"/>
      <c r="F174" s="233" t="s">
        <v>198</v>
      </c>
      <c r="G174" s="41"/>
      <c r="H174" s="41"/>
      <c r="I174" s="234"/>
      <c r="J174" s="41"/>
      <c r="K174" s="41"/>
      <c r="L174" s="45"/>
      <c r="M174" s="235"/>
      <c r="N174" s="236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132</v>
      </c>
      <c r="AU174" s="18" t="s">
        <v>87</v>
      </c>
    </row>
    <row r="175" s="14" customFormat="1">
      <c r="A175" s="14"/>
      <c r="B175" s="247"/>
      <c r="C175" s="248"/>
      <c r="D175" s="232" t="s">
        <v>133</v>
      </c>
      <c r="E175" s="249" t="s">
        <v>1</v>
      </c>
      <c r="F175" s="250" t="s">
        <v>200</v>
      </c>
      <c r="G175" s="248"/>
      <c r="H175" s="251">
        <v>1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133</v>
      </c>
      <c r="AU175" s="257" t="s">
        <v>87</v>
      </c>
      <c r="AV175" s="14" t="s">
        <v>87</v>
      </c>
      <c r="AW175" s="14" t="s">
        <v>33</v>
      </c>
      <c r="AX175" s="14" t="s">
        <v>85</v>
      </c>
      <c r="AY175" s="257" t="s">
        <v>122</v>
      </c>
    </row>
    <row r="176" s="12" customFormat="1" ht="22.8" customHeight="1">
      <c r="A176" s="12"/>
      <c r="B176" s="203"/>
      <c r="C176" s="204"/>
      <c r="D176" s="205" t="s">
        <v>76</v>
      </c>
      <c r="E176" s="217" t="s">
        <v>201</v>
      </c>
      <c r="F176" s="217" t="s">
        <v>202</v>
      </c>
      <c r="G176" s="204"/>
      <c r="H176" s="204"/>
      <c r="I176" s="207"/>
      <c r="J176" s="218">
        <f>BK176</f>
        <v>0</v>
      </c>
      <c r="K176" s="204"/>
      <c r="L176" s="209"/>
      <c r="M176" s="210"/>
      <c r="N176" s="211"/>
      <c r="O176" s="211"/>
      <c r="P176" s="212">
        <f>SUM(P177:P179)</f>
        <v>0</v>
      </c>
      <c r="Q176" s="211"/>
      <c r="R176" s="212">
        <f>SUM(R177:R179)</f>
        <v>0</v>
      </c>
      <c r="S176" s="211"/>
      <c r="T176" s="213">
        <f>SUM(T177:T179)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4" t="s">
        <v>121</v>
      </c>
      <c r="AT176" s="215" t="s">
        <v>76</v>
      </c>
      <c r="AU176" s="215" t="s">
        <v>85</v>
      </c>
      <c r="AY176" s="214" t="s">
        <v>122</v>
      </c>
      <c r="BK176" s="216">
        <f>SUM(BK177:BK179)</f>
        <v>0</v>
      </c>
    </row>
    <row r="177" s="2" customFormat="1" ht="16.5" customHeight="1">
      <c r="A177" s="39"/>
      <c r="B177" s="40"/>
      <c r="C177" s="219" t="s">
        <v>203</v>
      </c>
      <c r="D177" s="219" t="s">
        <v>125</v>
      </c>
      <c r="E177" s="220" t="s">
        <v>204</v>
      </c>
      <c r="F177" s="221" t="s">
        <v>205</v>
      </c>
      <c r="G177" s="222" t="s">
        <v>128</v>
      </c>
      <c r="H177" s="223">
        <v>1</v>
      </c>
      <c r="I177" s="224"/>
      <c r="J177" s="225">
        <f>ROUND(I177*H177,2)</f>
        <v>0</v>
      </c>
      <c r="K177" s="221" t="s">
        <v>1</v>
      </c>
      <c r="L177" s="45"/>
      <c r="M177" s="226" t="s">
        <v>1</v>
      </c>
      <c r="N177" s="227" t="s">
        <v>42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130</v>
      </c>
      <c r="AT177" s="230" t="s">
        <v>125</v>
      </c>
      <c r="AU177" s="230" t="s">
        <v>87</v>
      </c>
      <c r="AY177" s="18" t="s">
        <v>122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85</v>
      </c>
      <c r="BK177" s="231">
        <f>ROUND(I177*H177,2)</f>
        <v>0</v>
      </c>
      <c r="BL177" s="18" t="s">
        <v>130</v>
      </c>
      <c r="BM177" s="230" t="s">
        <v>206</v>
      </c>
    </row>
    <row r="178" s="2" customFormat="1">
      <c r="A178" s="39"/>
      <c r="B178" s="40"/>
      <c r="C178" s="41"/>
      <c r="D178" s="232" t="s">
        <v>132</v>
      </c>
      <c r="E178" s="41"/>
      <c r="F178" s="233" t="s">
        <v>205</v>
      </c>
      <c r="G178" s="41"/>
      <c r="H178" s="41"/>
      <c r="I178" s="234"/>
      <c r="J178" s="41"/>
      <c r="K178" s="41"/>
      <c r="L178" s="45"/>
      <c r="M178" s="235"/>
      <c r="N178" s="236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132</v>
      </c>
      <c r="AU178" s="18" t="s">
        <v>87</v>
      </c>
    </row>
    <row r="179" s="14" customFormat="1">
      <c r="A179" s="14"/>
      <c r="B179" s="247"/>
      <c r="C179" s="248"/>
      <c r="D179" s="232" t="s">
        <v>133</v>
      </c>
      <c r="E179" s="249" t="s">
        <v>1</v>
      </c>
      <c r="F179" s="250" t="s">
        <v>158</v>
      </c>
      <c r="G179" s="248"/>
      <c r="H179" s="251">
        <v>1</v>
      </c>
      <c r="I179" s="252"/>
      <c r="J179" s="248"/>
      <c r="K179" s="248"/>
      <c r="L179" s="253"/>
      <c r="M179" s="258"/>
      <c r="N179" s="259"/>
      <c r="O179" s="259"/>
      <c r="P179" s="259"/>
      <c r="Q179" s="259"/>
      <c r="R179" s="259"/>
      <c r="S179" s="259"/>
      <c r="T179" s="26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7" t="s">
        <v>133</v>
      </c>
      <c r="AU179" s="257" t="s">
        <v>87</v>
      </c>
      <c r="AV179" s="14" t="s">
        <v>87</v>
      </c>
      <c r="AW179" s="14" t="s">
        <v>33</v>
      </c>
      <c r="AX179" s="14" t="s">
        <v>85</v>
      </c>
      <c r="AY179" s="257" t="s">
        <v>122</v>
      </c>
    </row>
    <row r="180" s="2" customFormat="1" ht="6.96" customHeight="1">
      <c r="A180" s="39"/>
      <c r="B180" s="67"/>
      <c r="C180" s="68"/>
      <c r="D180" s="68"/>
      <c r="E180" s="68"/>
      <c r="F180" s="68"/>
      <c r="G180" s="68"/>
      <c r="H180" s="68"/>
      <c r="I180" s="68"/>
      <c r="J180" s="68"/>
      <c r="K180" s="68"/>
      <c r="L180" s="45"/>
      <c r="M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</row>
  </sheetData>
  <sheetProtection sheet="1" autoFilter="0" formatColumns="0" formatRows="0" objects="1" scenarios="1" spinCount="100000" saltValue="VyHCmRJbRjaNlJl6wJ4j40gnl+Ze0dhpEjqfkLTMcrHOIkQL77sn1OOUy3qp2YU6k0N1bhi/1nO8/9mc5TfkGw==" hashValue="hNisZ37Qv1/BUcg2k+wkWH/4daToEPoxh1q5R2mPlugN0TIvMKQU34Uz6D0dsyScjuYex1h5oIeyqMnd7fx7qQ==" algorithmName="SHA-512" password="CC35"/>
  <autoFilter ref="C121:K17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Stezka u Penny Marketu v Třeboni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207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91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11. 2. 2021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ROUND((SUM(BE129:BE588)),  2)</f>
        <v>0</v>
      </c>
      <c r="G33" s="39"/>
      <c r="H33" s="39"/>
      <c r="I33" s="156">
        <v>0.20999999999999999</v>
      </c>
      <c r="J33" s="155">
        <f>ROUND(((SUM(BE129:BE588))*I33),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ROUND((SUM(BF129:BF588)),  2)</f>
        <v>0</v>
      </c>
      <c r="G34" s="39"/>
      <c r="H34" s="39"/>
      <c r="I34" s="156">
        <v>0.14999999999999999</v>
      </c>
      <c r="J34" s="155">
        <f>ROUND(((SUM(BF129:BF588))*I34),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ROUND((SUM(BG129:BG588)),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ROUND((SUM(BH129:BH588)),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ROUND((SUM(BI129:BI588)),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Stezka u Penny Marketu v Třeboni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101 - Stezka pro chodce a cyklisty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Třeboň</v>
      </c>
      <c r="G89" s="41"/>
      <c r="H89" s="41"/>
      <c r="I89" s="33" t="s">
        <v>22</v>
      </c>
      <c r="J89" s="80" t="str">
        <f>IF(J12="","",J12)</f>
        <v>11. 2. 2021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Třeboň</v>
      </c>
      <c r="G91" s="41"/>
      <c r="H91" s="41"/>
      <c r="I91" s="33" t="s">
        <v>30</v>
      </c>
      <c r="J91" s="37" t="str">
        <f>E21</f>
        <v>WAY project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96</v>
      </c>
      <c r="D94" s="177"/>
      <c r="E94" s="177"/>
      <c r="F94" s="177"/>
      <c r="G94" s="177"/>
      <c r="H94" s="177"/>
      <c r="I94" s="177"/>
      <c r="J94" s="178" t="s">
        <v>97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98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s="9" customFormat="1" ht="24.96" customHeight="1">
      <c r="A97" s="9"/>
      <c r="B97" s="180"/>
      <c r="C97" s="181"/>
      <c r="D97" s="182" t="s">
        <v>208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209</v>
      </c>
      <c r="E98" s="189"/>
      <c r="F98" s="189"/>
      <c r="G98" s="189"/>
      <c r="H98" s="189"/>
      <c r="I98" s="189"/>
      <c r="J98" s="190">
        <f>J131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210</v>
      </c>
      <c r="E99" s="189"/>
      <c r="F99" s="189"/>
      <c r="G99" s="189"/>
      <c r="H99" s="189"/>
      <c r="I99" s="189"/>
      <c r="J99" s="190">
        <f>J274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211</v>
      </c>
      <c r="E100" s="189"/>
      <c r="F100" s="189"/>
      <c r="G100" s="189"/>
      <c r="H100" s="189"/>
      <c r="I100" s="189"/>
      <c r="J100" s="190">
        <f>J284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212</v>
      </c>
      <c r="E101" s="189"/>
      <c r="F101" s="189"/>
      <c r="G101" s="189"/>
      <c r="H101" s="189"/>
      <c r="I101" s="189"/>
      <c r="J101" s="190">
        <f>J302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213</v>
      </c>
      <c r="E102" s="189"/>
      <c r="F102" s="189"/>
      <c r="G102" s="189"/>
      <c r="H102" s="189"/>
      <c r="I102" s="189"/>
      <c r="J102" s="190">
        <f>J380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214</v>
      </c>
      <c r="E103" s="189"/>
      <c r="F103" s="189"/>
      <c r="G103" s="189"/>
      <c r="H103" s="189"/>
      <c r="I103" s="189"/>
      <c r="J103" s="190">
        <f>J410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215</v>
      </c>
      <c r="E104" s="189"/>
      <c r="F104" s="189"/>
      <c r="G104" s="189"/>
      <c r="H104" s="189"/>
      <c r="I104" s="189"/>
      <c r="J104" s="190">
        <f>J514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216</v>
      </c>
      <c r="E105" s="189"/>
      <c r="F105" s="189"/>
      <c r="G105" s="189"/>
      <c r="H105" s="189"/>
      <c r="I105" s="189"/>
      <c r="J105" s="190">
        <f>J574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217</v>
      </c>
      <c r="E106" s="183"/>
      <c r="F106" s="183"/>
      <c r="G106" s="183"/>
      <c r="H106" s="183"/>
      <c r="I106" s="183"/>
      <c r="J106" s="184">
        <f>J577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218</v>
      </c>
      <c r="E107" s="189"/>
      <c r="F107" s="189"/>
      <c r="G107" s="189"/>
      <c r="H107" s="189"/>
      <c r="I107" s="189"/>
      <c r="J107" s="190">
        <f>J578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0"/>
      <c r="C108" s="181"/>
      <c r="D108" s="182" t="s">
        <v>219</v>
      </c>
      <c r="E108" s="183"/>
      <c r="F108" s="183"/>
      <c r="G108" s="183"/>
      <c r="H108" s="183"/>
      <c r="I108" s="183"/>
      <c r="J108" s="184">
        <f>J582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6"/>
      <c r="C109" s="187"/>
      <c r="D109" s="188" t="s">
        <v>220</v>
      </c>
      <c r="E109" s="189"/>
      <c r="F109" s="189"/>
      <c r="G109" s="189"/>
      <c r="H109" s="189"/>
      <c r="I109" s="189"/>
      <c r="J109" s="190">
        <f>J583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106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5" t="str">
        <f>E7</f>
        <v>Stezka u Penny Marketu v Třeboni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93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101 - Stezka pro chodce a cyklisty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Třeboň</v>
      </c>
      <c r="G123" s="41"/>
      <c r="H123" s="41"/>
      <c r="I123" s="33" t="s">
        <v>22</v>
      </c>
      <c r="J123" s="80" t="str">
        <f>IF(J12="","",J12)</f>
        <v>11. 2. 2021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>Město Třeboň</v>
      </c>
      <c r="G125" s="41"/>
      <c r="H125" s="41"/>
      <c r="I125" s="33" t="s">
        <v>30</v>
      </c>
      <c r="J125" s="37" t="str">
        <f>E21</f>
        <v>WAY project s.r.o.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IF(E18="","",E18)</f>
        <v>Vyplň údaj</v>
      </c>
      <c r="G126" s="41"/>
      <c r="H126" s="41"/>
      <c r="I126" s="33" t="s">
        <v>34</v>
      </c>
      <c r="J126" s="37" t="str">
        <f>E24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2"/>
      <c r="B128" s="193"/>
      <c r="C128" s="194" t="s">
        <v>107</v>
      </c>
      <c r="D128" s="195" t="s">
        <v>62</v>
      </c>
      <c r="E128" s="195" t="s">
        <v>58</v>
      </c>
      <c r="F128" s="195" t="s">
        <v>59</v>
      </c>
      <c r="G128" s="195" t="s">
        <v>108</v>
      </c>
      <c r="H128" s="195" t="s">
        <v>109</v>
      </c>
      <c r="I128" s="195" t="s">
        <v>110</v>
      </c>
      <c r="J128" s="195" t="s">
        <v>97</v>
      </c>
      <c r="K128" s="196" t="s">
        <v>111</v>
      </c>
      <c r="L128" s="197"/>
      <c r="M128" s="101" t="s">
        <v>1</v>
      </c>
      <c r="N128" s="102" t="s">
        <v>41</v>
      </c>
      <c r="O128" s="102" t="s">
        <v>112</v>
      </c>
      <c r="P128" s="102" t="s">
        <v>113</v>
      </c>
      <c r="Q128" s="102" t="s">
        <v>114</v>
      </c>
      <c r="R128" s="102" t="s">
        <v>115</v>
      </c>
      <c r="S128" s="102" t="s">
        <v>116</v>
      </c>
      <c r="T128" s="103" t="s">
        <v>117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9"/>
      <c r="B129" s="40"/>
      <c r="C129" s="108" t="s">
        <v>118</v>
      </c>
      <c r="D129" s="41"/>
      <c r="E129" s="41"/>
      <c r="F129" s="41"/>
      <c r="G129" s="41"/>
      <c r="H129" s="41"/>
      <c r="I129" s="41"/>
      <c r="J129" s="198">
        <f>BK129</f>
        <v>0</v>
      </c>
      <c r="K129" s="41"/>
      <c r="L129" s="45"/>
      <c r="M129" s="104"/>
      <c r="N129" s="199"/>
      <c r="O129" s="105"/>
      <c r="P129" s="200">
        <f>P130+P577+P582</f>
        <v>0</v>
      </c>
      <c r="Q129" s="105"/>
      <c r="R129" s="200">
        <f>R130+R577+R582</f>
        <v>170.01142888000001</v>
      </c>
      <c r="S129" s="105"/>
      <c r="T129" s="201">
        <f>T130+T577+T582</f>
        <v>137.05103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76</v>
      </c>
      <c r="AU129" s="18" t="s">
        <v>99</v>
      </c>
      <c r="BK129" s="202">
        <f>BK130+BK577+BK582</f>
        <v>0</v>
      </c>
    </row>
    <row r="130" s="12" customFormat="1" ht="25.92" customHeight="1">
      <c r="A130" s="12"/>
      <c r="B130" s="203"/>
      <c r="C130" s="204"/>
      <c r="D130" s="205" t="s">
        <v>76</v>
      </c>
      <c r="E130" s="206" t="s">
        <v>221</v>
      </c>
      <c r="F130" s="206" t="s">
        <v>222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P131+P274+P284+P302+P380+P410+P514+P574</f>
        <v>0</v>
      </c>
      <c r="Q130" s="211"/>
      <c r="R130" s="212">
        <f>R131+R274+R284+R302+R380+R410+R514+R574</f>
        <v>170.01142888000001</v>
      </c>
      <c r="S130" s="211"/>
      <c r="T130" s="213">
        <f>T131+T274+T284+T302+T380+T410+T514+T574</f>
        <v>137.05103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85</v>
      </c>
      <c r="AT130" s="215" t="s">
        <v>76</v>
      </c>
      <c r="AU130" s="215" t="s">
        <v>77</v>
      </c>
      <c r="AY130" s="214" t="s">
        <v>122</v>
      </c>
      <c r="BK130" s="216">
        <f>BK131+BK274+BK284+BK302+BK380+BK410+BK514+BK574</f>
        <v>0</v>
      </c>
    </row>
    <row r="131" s="12" customFormat="1" ht="22.8" customHeight="1">
      <c r="A131" s="12"/>
      <c r="B131" s="203"/>
      <c r="C131" s="204"/>
      <c r="D131" s="205" t="s">
        <v>76</v>
      </c>
      <c r="E131" s="217" t="s">
        <v>85</v>
      </c>
      <c r="F131" s="217" t="s">
        <v>223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SUM(P132:P273)</f>
        <v>0</v>
      </c>
      <c r="Q131" s="211"/>
      <c r="R131" s="212">
        <f>SUM(R132:R273)</f>
        <v>85.826380799999995</v>
      </c>
      <c r="S131" s="211"/>
      <c r="T131" s="213">
        <f>SUM(T132:T273)</f>
        <v>136.12203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85</v>
      </c>
      <c r="AT131" s="215" t="s">
        <v>76</v>
      </c>
      <c r="AU131" s="215" t="s">
        <v>85</v>
      </c>
      <c r="AY131" s="214" t="s">
        <v>122</v>
      </c>
      <c r="BK131" s="216">
        <f>SUM(BK132:BK273)</f>
        <v>0</v>
      </c>
    </row>
    <row r="132" s="2" customFormat="1" ht="16.5" customHeight="1">
      <c r="A132" s="39"/>
      <c r="B132" s="40"/>
      <c r="C132" s="219" t="s">
        <v>85</v>
      </c>
      <c r="D132" s="219" t="s">
        <v>125</v>
      </c>
      <c r="E132" s="220" t="s">
        <v>224</v>
      </c>
      <c r="F132" s="221" t="s">
        <v>225</v>
      </c>
      <c r="G132" s="222" t="s">
        <v>226</v>
      </c>
      <c r="H132" s="223">
        <v>177.33000000000001</v>
      </c>
      <c r="I132" s="224"/>
      <c r="J132" s="225">
        <f>ROUND(I132*H132,2)</f>
        <v>0</v>
      </c>
      <c r="K132" s="221" t="s">
        <v>129</v>
      </c>
      <c r="L132" s="45"/>
      <c r="M132" s="226" t="s">
        <v>1</v>
      </c>
      <c r="N132" s="227" t="s">
        <v>42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0.26000000000000001</v>
      </c>
      <c r="T132" s="229">
        <f>S132*H132</f>
        <v>46.105800000000002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146</v>
      </c>
      <c r="AT132" s="230" t="s">
        <v>125</v>
      </c>
      <c r="AU132" s="230" t="s">
        <v>87</v>
      </c>
      <c r="AY132" s="18" t="s">
        <v>122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85</v>
      </c>
      <c r="BK132" s="231">
        <f>ROUND(I132*H132,2)</f>
        <v>0</v>
      </c>
      <c r="BL132" s="18" t="s">
        <v>146</v>
      </c>
      <c r="BM132" s="230" t="s">
        <v>227</v>
      </c>
    </row>
    <row r="133" s="2" customFormat="1">
      <c r="A133" s="39"/>
      <c r="B133" s="40"/>
      <c r="C133" s="41"/>
      <c r="D133" s="232" t="s">
        <v>132</v>
      </c>
      <c r="E133" s="41"/>
      <c r="F133" s="233" t="s">
        <v>228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132</v>
      </c>
      <c r="AU133" s="18" t="s">
        <v>87</v>
      </c>
    </row>
    <row r="134" s="14" customFormat="1">
      <c r="A134" s="14"/>
      <c r="B134" s="247"/>
      <c r="C134" s="248"/>
      <c r="D134" s="232" t="s">
        <v>133</v>
      </c>
      <c r="E134" s="249" t="s">
        <v>1</v>
      </c>
      <c r="F134" s="250" t="s">
        <v>229</v>
      </c>
      <c r="G134" s="248"/>
      <c r="H134" s="251">
        <v>163.5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7" t="s">
        <v>133</v>
      </c>
      <c r="AU134" s="257" t="s">
        <v>87</v>
      </c>
      <c r="AV134" s="14" t="s">
        <v>87</v>
      </c>
      <c r="AW134" s="14" t="s">
        <v>33</v>
      </c>
      <c r="AX134" s="14" t="s">
        <v>77</v>
      </c>
      <c r="AY134" s="257" t="s">
        <v>122</v>
      </c>
    </row>
    <row r="135" s="14" customFormat="1">
      <c r="A135" s="14"/>
      <c r="B135" s="247"/>
      <c r="C135" s="248"/>
      <c r="D135" s="232" t="s">
        <v>133</v>
      </c>
      <c r="E135" s="249" t="s">
        <v>1</v>
      </c>
      <c r="F135" s="250" t="s">
        <v>230</v>
      </c>
      <c r="G135" s="248"/>
      <c r="H135" s="251">
        <v>13.83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133</v>
      </c>
      <c r="AU135" s="257" t="s">
        <v>87</v>
      </c>
      <c r="AV135" s="14" t="s">
        <v>87</v>
      </c>
      <c r="AW135" s="14" t="s">
        <v>33</v>
      </c>
      <c r="AX135" s="14" t="s">
        <v>77</v>
      </c>
      <c r="AY135" s="257" t="s">
        <v>122</v>
      </c>
    </row>
    <row r="136" s="15" customFormat="1">
      <c r="A136" s="15"/>
      <c r="B136" s="261"/>
      <c r="C136" s="262"/>
      <c r="D136" s="232" t="s">
        <v>133</v>
      </c>
      <c r="E136" s="263" t="s">
        <v>1</v>
      </c>
      <c r="F136" s="264" t="s">
        <v>231</v>
      </c>
      <c r="G136" s="262"/>
      <c r="H136" s="265">
        <v>177.33000000000001</v>
      </c>
      <c r="I136" s="266"/>
      <c r="J136" s="262"/>
      <c r="K136" s="262"/>
      <c r="L136" s="267"/>
      <c r="M136" s="268"/>
      <c r="N136" s="269"/>
      <c r="O136" s="269"/>
      <c r="P136" s="269"/>
      <c r="Q136" s="269"/>
      <c r="R136" s="269"/>
      <c r="S136" s="269"/>
      <c r="T136" s="27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1" t="s">
        <v>133</v>
      </c>
      <c r="AU136" s="271" t="s">
        <v>87</v>
      </c>
      <c r="AV136" s="15" t="s">
        <v>146</v>
      </c>
      <c r="AW136" s="15" t="s">
        <v>33</v>
      </c>
      <c r="AX136" s="15" t="s">
        <v>85</v>
      </c>
      <c r="AY136" s="271" t="s">
        <v>122</v>
      </c>
    </row>
    <row r="137" s="2" customFormat="1" ht="21.75" customHeight="1">
      <c r="A137" s="39"/>
      <c r="B137" s="40"/>
      <c r="C137" s="219" t="s">
        <v>87</v>
      </c>
      <c r="D137" s="219" t="s">
        <v>125</v>
      </c>
      <c r="E137" s="220" t="s">
        <v>232</v>
      </c>
      <c r="F137" s="221" t="s">
        <v>233</v>
      </c>
      <c r="G137" s="222" t="s">
        <v>226</v>
      </c>
      <c r="H137" s="223">
        <v>88.310000000000002</v>
      </c>
      <c r="I137" s="224"/>
      <c r="J137" s="225">
        <f>ROUND(I137*H137,2)</f>
        <v>0</v>
      </c>
      <c r="K137" s="221" t="s">
        <v>129</v>
      </c>
      <c r="L137" s="45"/>
      <c r="M137" s="226" t="s">
        <v>1</v>
      </c>
      <c r="N137" s="227" t="s">
        <v>42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0.29499999999999998</v>
      </c>
      <c r="T137" s="229">
        <f>S137*H137</f>
        <v>26.051449999999999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146</v>
      </c>
      <c r="AT137" s="230" t="s">
        <v>125</v>
      </c>
      <c r="AU137" s="230" t="s">
        <v>87</v>
      </c>
      <c r="AY137" s="18" t="s">
        <v>122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85</v>
      </c>
      <c r="BK137" s="231">
        <f>ROUND(I137*H137,2)</f>
        <v>0</v>
      </c>
      <c r="BL137" s="18" t="s">
        <v>146</v>
      </c>
      <c r="BM137" s="230" t="s">
        <v>234</v>
      </c>
    </row>
    <row r="138" s="2" customFormat="1">
      <c r="A138" s="39"/>
      <c r="B138" s="40"/>
      <c r="C138" s="41"/>
      <c r="D138" s="232" t="s">
        <v>132</v>
      </c>
      <c r="E138" s="41"/>
      <c r="F138" s="233" t="s">
        <v>235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132</v>
      </c>
      <c r="AU138" s="18" t="s">
        <v>87</v>
      </c>
    </row>
    <row r="139" s="14" customFormat="1">
      <c r="A139" s="14"/>
      <c r="B139" s="247"/>
      <c r="C139" s="248"/>
      <c r="D139" s="232" t="s">
        <v>133</v>
      </c>
      <c r="E139" s="249" t="s">
        <v>1</v>
      </c>
      <c r="F139" s="250" t="s">
        <v>236</v>
      </c>
      <c r="G139" s="248"/>
      <c r="H139" s="251">
        <v>88.310000000000002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7" t="s">
        <v>133</v>
      </c>
      <c r="AU139" s="257" t="s">
        <v>87</v>
      </c>
      <c r="AV139" s="14" t="s">
        <v>87</v>
      </c>
      <c r="AW139" s="14" t="s">
        <v>33</v>
      </c>
      <c r="AX139" s="14" t="s">
        <v>85</v>
      </c>
      <c r="AY139" s="257" t="s">
        <v>122</v>
      </c>
    </row>
    <row r="140" s="2" customFormat="1" ht="16.5" customHeight="1">
      <c r="A140" s="39"/>
      <c r="B140" s="40"/>
      <c r="C140" s="219" t="s">
        <v>141</v>
      </c>
      <c r="D140" s="219" t="s">
        <v>125</v>
      </c>
      <c r="E140" s="220" t="s">
        <v>237</v>
      </c>
      <c r="F140" s="221" t="s">
        <v>238</v>
      </c>
      <c r="G140" s="222" t="s">
        <v>226</v>
      </c>
      <c r="H140" s="223">
        <v>189.16999999999999</v>
      </c>
      <c r="I140" s="224"/>
      <c r="J140" s="225">
        <f>ROUND(I140*H140,2)</f>
        <v>0</v>
      </c>
      <c r="K140" s="221" t="s">
        <v>129</v>
      </c>
      <c r="L140" s="45"/>
      <c r="M140" s="226" t="s">
        <v>1</v>
      </c>
      <c r="N140" s="227" t="s">
        <v>42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0.17000000000000001</v>
      </c>
      <c r="T140" s="229">
        <f>S140*H140</f>
        <v>32.158900000000003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146</v>
      </c>
      <c r="AT140" s="230" t="s">
        <v>125</v>
      </c>
      <c r="AU140" s="230" t="s">
        <v>87</v>
      </c>
      <c r="AY140" s="18" t="s">
        <v>122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85</v>
      </c>
      <c r="BK140" s="231">
        <f>ROUND(I140*H140,2)</f>
        <v>0</v>
      </c>
      <c r="BL140" s="18" t="s">
        <v>146</v>
      </c>
      <c r="BM140" s="230" t="s">
        <v>239</v>
      </c>
    </row>
    <row r="141" s="2" customFormat="1">
      <c r="A141" s="39"/>
      <c r="B141" s="40"/>
      <c r="C141" s="41"/>
      <c r="D141" s="232" t="s">
        <v>132</v>
      </c>
      <c r="E141" s="41"/>
      <c r="F141" s="233" t="s">
        <v>240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132</v>
      </c>
      <c r="AU141" s="18" t="s">
        <v>87</v>
      </c>
    </row>
    <row r="142" s="14" customFormat="1">
      <c r="A142" s="14"/>
      <c r="B142" s="247"/>
      <c r="C142" s="248"/>
      <c r="D142" s="232" t="s">
        <v>133</v>
      </c>
      <c r="E142" s="249" t="s">
        <v>1</v>
      </c>
      <c r="F142" s="250" t="s">
        <v>241</v>
      </c>
      <c r="G142" s="248"/>
      <c r="H142" s="251">
        <v>163.5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7" t="s">
        <v>133</v>
      </c>
      <c r="AU142" s="257" t="s">
        <v>87</v>
      </c>
      <c r="AV142" s="14" t="s">
        <v>87</v>
      </c>
      <c r="AW142" s="14" t="s">
        <v>33</v>
      </c>
      <c r="AX142" s="14" t="s">
        <v>77</v>
      </c>
      <c r="AY142" s="257" t="s">
        <v>122</v>
      </c>
    </row>
    <row r="143" s="14" customFormat="1">
      <c r="A143" s="14"/>
      <c r="B143" s="247"/>
      <c r="C143" s="248"/>
      <c r="D143" s="232" t="s">
        <v>133</v>
      </c>
      <c r="E143" s="249" t="s">
        <v>1</v>
      </c>
      <c r="F143" s="250" t="s">
        <v>242</v>
      </c>
      <c r="G143" s="248"/>
      <c r="H143" s="251">
        <v>23.84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7" t="s">
        <v>133</v>
      </c>
      <c r="AU143" s="257" t="s">
        <v>87</v>
      </c>
      <c r="AV143" s="14" t="s">
        <v>87</v>
      </c>
      <c r="AW143" s="14" t="s">
        <v>33</v>
      </c>
      <c r="AX143" s="14" t="s">
        <v>77</v>
      </c>
      <c r="AY143" s="257" t="s">
        <v>122</v>
      </c>
    </row>
    <row r="144" s="14" customFormat="1">
      <c r="A144" s="14"/>
      <c r="B144" s="247"/>
      <c r="C144" s="248"/>
      <c r="D144" s="232" t="s">
        <v>133</v>
      </c>
      <c r="E144" s="249" t="s">
        <v>1</v>
      </c>
      <c r="F144" s="250" t="s">
        <v>243</v>
      </c>
      <c r="G144" s="248"/>
      <c r="H144" s="251">
        <v>1.8300000000000001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7" t="s">
        <v>133</v>
      </c>
      <c r="AU144" s="257" t="s">
        <v>87</v>
      </c>
      <c r="AV144" s="14" t="s">
        <v>87</v>
      </c>
      <c r="AW144" s="14" t="s">
        <v>33</v>
      </c>
      <c r="AX144" s="14" t="s">
        <v>77</v>
      </c>
      <c r="AY144" s="257" t="s">
        <v>122</v>
      </c>
    </row>
    <row r="145" s="15" customFormat="1">
      <c r="A145" s="15"/>
      <c r="B145" s="261"/>
      <c r="C145" s="262"/>
      <c r="D145" s="232" t="s">
        <v>133</v>
      </c>
      <c r="E145" s="263" t="s">
        <v>1</v>
      </c>
      <c r="F145" s="264" t="s">
        <v>231</v>
      </c>
      <c r="G145" s="262"/>
      <c r="H145" s="265">
        <v>189.17000000000002</v>
      </c>
      <c r="I145" s="266"/>
      <c r="J145" s="262"/>
      <c r="K145" s="262"/>
      <c r="L145" s="267"/>
      <c r="M145" s="268"/>
      <c r="N145" s="269"/>
      <c r="O145" s="269"/>
      <c r="P145" s="269"/>
      <c r="Q145" s="269"/>
      <c r="R145" s="269"/>
      <c r="S145" s="269"/>
      <c r="T145" s="27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1" t="s">
        <v>133</v>
      </c>
      <c r="AU145" s="271" t="s">
        <v>87</v>
      </c>
      <c r="AV145" s="15" t="s">
        <v>146</v>
      </c>
      <c r="AW145" s="15" t="s">
        <v>33</v>
      </c>
      <c r="AX145" s="15" t="s">
        <v>85</v>
      </c>
      <c r="AY145" s="271" t="s">
        <v>122</v>
      </c>
    </row>
    <row r="146" s="2" customFormat="1" ht="16.5" customHeight="1">
      <c r="A146" s="39"/>
      <c r="B146" s="40"/>
      <c r="C146" s="219" t="s">
        <v>146</v>
      </c>
      <c r="D146" s="219" t="s">
        <v>125</v>
      </c>
      <c r="E146" s="220" t="s">
        <v>244</v>
      </c>
      <c r="F146" s="221" t="s">
        <v>245</v>
      </c>
      <c r="G146" s="222" t="s">
        <v>226</v>
      </c>
      <c r="H146" s="223">
        <v>25.670000000000002</v>
      </c>
      <c r="I146" s="224"/>
      <c r="J146" s="225">
        <f>ROUND(I146*H146,2)</f>
        <v>0</v>
      </c>
      <c r="K146" s="221" t="s">
        <v>129</v>
      </c>
      <c r="L146" s="45"/>
      <c r="M146" s="226" t="s">
        <v>1</v>
      </c>
      <c r="N146" s="227" t="s">
        <v>42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0.098000000000000004</v>
      </c>
      <c r="T146" s="229">
        <f>S146*H146</f>
        <v>2.5156600000000005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146</v>
      </c>
      <c r="AT146" s="230" t="s">
        <v>125</v>
      </c>
      <c r="AU146" s="230" t="s">
        <v>87</v>
      </c>
      <c r="AY146" s="18" t="s">
        <v>122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85</v>
      </c>
      <c r="BK146" s="231">
        <f>ROUND(I146*H146,2)</f>
        <v>0</v>
      </c>
      <c r="BL146" s="18" t="s">
        <v>146</v>
      </c>
      <c r="BM146" s="230" t="s">
        <v>246</v>
      </c>
    </row>
    <row r="147" s="2" customFormat="1">
      <c r="A147" s="39"/>
      <c r="B147" s="40"/>
      <c r="C147" s="41"/>
      <c r="D147" s="232" t="s">
        <v>132</v>
      </c>
      <c r="E147" s="41"/>
      <c r="F147" s="233" t="s">
        <v>247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132</v>
      </c>
      <c r="AU147" s="18" t="s">
        <v>87</v>
      </c>
    </row>
    <row r="148" s="14" customFormat="1">
      <c r="A148" s="14"/>
      <c r="B148" s="247"/>
      <c r="C148" s="248"/>
      <c r="D148" s="232" t="s">
        <v>133</v>
      </c>
      <c r="E148" s="249" t="s">
        <v>1</v>
      </c>
      <c r="F148" s="250" t="s">
        <v>248</v>
      </c>
      <c r="G148" s="248"/>
      <c r="H148" s="251">
        <v>23.84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7" t="s">
        <v>133</v>
      </c>
      <c r="AU148" s="257" t="s">
        <v>87</v>
      </c>
      <c r="AV148" s="14" t="s">
        <v>87</v>
      </c>
      <c r="AW148" s="14" t="s">
        <v>33</v>
      </c>
      <c r="AX148" s="14" t="s">
        <v>77</v>
      </c>
      <c r="AY148" s="257" t="s">
        <v>122</v>
      </c>
    </row>
    <row r="149" s="14" customFormat="1">
      <c r="A149" s="14"/>
      <c r="B149" s="247"/>
      <c r="C149" s="248"/>
      <c r="D149" s="232" t="s">
        <v>133</v>
      </c>
      <c r="E149" s="249" t="s">
        <v>1</v>
      </c>
      <c r="F149" s="250" t="s">
        <v>249</v>
      </c>
      <c r="G149" s="248"/>
      <c r="H149" s="251">
        <v>1.8300000000000001</v>
      </c>
      <c r="I149" s="252"/>
      <c r="J149" s="248"/>
      <c r="K149" s="248"/>
      <c r="L149" s="253"/>
      <c r="M149" s="254"/>
      <c r="N149" s="255"/>
      <c r="O149" s="255"/>
      <c r="P149" s="255"/>
      <c r="Q149" s="255"/>
      <c r="R149" s="255"/>
      <c r="S149" s="255"/>
      <c r="T149" s="25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7" t="s">
        <v>133</v>
      </c>
      <c r="AU149" s="257" t="s">
        <v>87</v>
      </c>
      <c r="AV149" s="14" t="s">
        <v>87</v>
      </c>
      <c r="AW149" s="14" t="s">
        <v>33</v>
      </c>
      <c r="AX149" s="14" t="s">
        <v>77</v>
      </c>
      <c r="AY149" s="257" t="s">
        <v>122</v>
      </c>
    </row>
    <row r="150" s="15" customFormat="1">
      <c r="A150" s="15"/>
      <c r="B150" s="261"/>
      <c r="C150" s="262"/>
      <c r="D150" s="232" t="s">
        <v>133</v>
      </c>
      <c r="E150" s="263" t="s">
        <v>1</v>
      </c>
      <c r="F150" s="264" t="s">
        <v>231</v>
      </c>
      <c r="G150" s="262"/>
      <c r="H150" s="265">
        <v>25.670000000000002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1" t="s">
        <v>133</v>
      </c>
      <c r="AU150" s="271" t="s">
        <v>87</v>
      </c>
      <c r="AV150" s="15" t="s">
        <v>146</v>
      </c>
      <c r="AW150" s="15" t="s">
        <v>33</v>
      </c>
      <c r="AX150" s="15" t="s">
        <v>85</v>
      </c>
      <c r="AY150" s="271" t="s">
        <v>122</v>
      </c>
    </row>
    <row r="151" s="2" customFormat="1" ht="16.5" customHeight="1">
      <c r="A151" s="39"/>
      <c r="B151" s="40"/>
      <c r="C151" s="219" t="s">
        <v>121</v>
      </c>
      <c r="D151" s="219" t="s">
        <v>125</v>
      </c>
      <c r="E151" s="220" t="s">
        <v>250</v>
      </c>
      <c r="F151" s="221" t="s">
        <v>251</v>
      </c>
      <c r="G151" s="222" t="s">
        <v>226</v>
      </c>
      <c r="H151" s="223">
        <v>33.960000000000001</v>
      </c>
      <c r="I151" s="224"/>
      <c r="J151" s="225">
        <f>ROUND(I151*H151,2)</f>
        <v>0</v>
      </c>
      <c r="K151" s="221" t="s">
        <v>129</v>
      </c>
      <c r="L151" s="45"/>
      <c r="M151" s="226" t="s">
        <v>1</v>
      </c>
      <c r="N151" s="227" t="s">
        <v>42</v>
      </c>
      <c r="O151" s="92"/>
      <c r="P151" s="228">
        <f>O151*H151</f>
        <v>0</v>
      </c>
      <c r="Q151" s="228">
        <v>3.0000000000000001E-05</v>
      </c>
      <c r="R151" s="228">
        <f>Q151*H151</f>
        <v>0.0010188</v>
      </c>
      <c r="S151" s="228">
        <v>0.091999999999999998</v>
      </c>
      <c r="T151" s="229">
        <f>S151*H151</f>
        <v>3.12432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146</v>
      </c>
      <c r="AT151" s="230" t="s">
        <v>125</v>
      </c>
      <c r="AU151" s="230" t="s">
        <v>87</v>
      </c>
      <c r="AY151" s="18" t="s">
        <v>122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85</v>
      </c>
      <c r="BK151" s="231">
        <f>ROUND(I151*H151,2)</f>
        <v>0</v>
      </c>
      <c r="BL151" s="18" t="s">
        <v>146</v>
      </c>
      <c r="BM151" s="230" t="s">
        <v>252</v>
      </c>
    </row>
    <row r="152" s="2" customFormat="1">
      <c r="A152" s="39"/>
      <c r="B152" s="40"/>
      <c r="C152" s="41"/>
      <c r="D152" s="232" t="s">
        <v>132</v>
      </c>
      <c r="E152" s="41"/>
      <c r="F152" s="233" t="s">
        <v>253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132</v>
      </c>
      <c r="AU152" s="18" t="s">
        <v>87</v>
      </c>
    </row>
    <row r="153" s="14" customFormat="1">
      <c r="A153" s="14"/>
      <c r="B153" s="247"/>
      <c r="C153" s="248"/>
      <c r="D153" s="232" t="s">
        <v>133</v>
      </c>
      <c r="E153" s="249" t="s">
        <v>1</v>
      </c>
      <c r="F153" s="250" t="s">
        <v>254</v>
      </c>
      <c r="G153" s="248"/>
      <c r="H153" s="251">
        <v>33.960000000000001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7" t="s">
        <v>133</v>
      </c>
      <c r="AU153" s="257" t="s">
        <v>87</v>
      </c>
      <c r="AV153" s="14" t="s">
        <v>87</v>
      </c>
      <c r="AW153" s="14" t="s">
        <v>33</v>
      </c>
      <c r="AX153" s="14" t="s">
        <v>85</v>
      </c>
      <c r="AY153" s="257" t="s">
        <v>122</v>
      </c>
    </row>
    <row r="154" s="2" customFormat="1" ht="16.5" customHeight="1">
      <c r="A154" s="39"/>
      <c r="B154" s="40"/>
      <c r="C154" s="219" t="s">
        <v>159</v>
      </c>
      <c r="D154" s="219" t="s">
        <v>125</v>
      </c>
      <c r="E154" s="220" t="s">
        <v>255</v>
      </c>
      <c r="F154" s="221" t="s">
        <v>256</v>
      </c>
      <c r="G154" s="222" t="s">
        <v>257</v>
      </c>
      <c r="H154" s="223">
        <v>116.86</v>
      </c>
      <c r="I154" s="224"/>
      <c r="J154" s="225">
        <f>ROUND(I154*H154,2)</f>
        <v>0</v>
      </c>
      <c r="K154" s="221" t="s">
        <v>129</v>
      </c>
      <c r="L154" s="45"/>
      <c r="M154" s="226" t="s">
        <v>1</v>
      </c>
      <c r="N154" s="227" t="s">
        <v>42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0.20499999999999999</v>
      </c>
      <c r="T154" s="229">
        <f>S154*H154</f>
        <v>23.956299999999999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146</v>
      </c>
      <c r="AT154" s="230" t="s">
        <v>125</v>
      </c>
      <c r="AU154" s="230" t="s">
        <v>87</v>
      </c>
      <c r="AY154" s="18" t="s">
        <v>122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85</v>
      </c>
      <c r="BK154" s="231">
        <f>ROUND(I154*H154,2)</f>
        <v>0</v>
      </c>
      <c r="BL154" s="18" t="s">
        <v>146</v>
      </c>
      <c r="BM154" s="230" t="s">
        <v>258</v>
      </c>
    </row>
    <row r="155" s="2" customFormat="1">
      <c r="A155" s="39"/>
      <c r="B155" s="40"/>
      <c r="C155" s="41"/>
      <c r="D155" s="232" t="s">
        <v>132</v>
      </c>
      <c r="E155" s="41"/>
      <c r="F155" s="233" t="s">
        <v>259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132</v>
      </c>
      <c r="AU155" s="18" t="s">
        <v>87</v>
      </c>
    </row>
    <row r="156" s="14" customFormat="1">
      <c r="A156" s="14"/>
      <c r="B156" s="247"/>
      <c r="C156" s="248"/>
      <c r="D156" s="232" t="s">
        <v>133</v>
      </c>
      <c r="E156" s="249" t="s">
        <v>1</v>
      </c>
      <c r="F156" s="250" t="s">
        <v>260</v>
      </c>
      <c r="G156" s="248"/>
      <c r="H156" s="251">
        <v>116.86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7" t="s">
        <v>133</v>
      </c>
      <c r="AU156" s="257" t="s">
        <v>87</v>
      </c>
      <c r="AV156" s="14" t="s">
        <v>87</v>
      </c>
      <c r="AW156" s="14" t="s">
        <v>33</v>
      </c>
      <c r="AX156" s="14" t="s">
        <v>85</v>
      </c>
      <c r="AY156" s="257" t="s">
        <v>122</v>
      </c>
    </row>
    <row r="157" s="2" customFormat="1" ht="16.5" customHeight="1">
      <c r="A157" s="39"/>
      <c r="B157" s="40"/>
      <c r="C157" s="219" t="s">
        <v>167</v>
      </c>
      <c r="D157" s="219" t="s">
        <v>125</v>
      </c>
      <c r="E157" s="220" t="s">
        <v>261</v>
      </c>
      <c r="F157" s="221" t="s">
        <v>262</v>
      </c>
      <c r="G157" s="222" t="s">
        <v>257</v>
      </c>
      <c r="H157" s="223">
        <v>55.240000000000002</v>
      </c>
      <c r="I157" s="224"/>
      <c r="J157" s="225">
        <f>ROUND(I157*H157,2)</f>
        <v>0</v>
      </c>
      <c r="K157" s="221" t="s">
        <v>129</v>
      </c>
      <c r="L157" s="45"/>
      <c r="M157" s="226" t="s">
        <v>1</v>
      </c>
      <c r="N157" s="227" t="s">
        <v>42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0.040000000000000001</v>
      </c>
      <c r="T157" s="229">
        <f>S157*H157</f>
        <v>2.2096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146</v>
      </c>
      <c r="AT157" s="230" t="s">
        <v>125</v>
      </c>
      <c r="AU157" s="230" t="s">
        <v>87</v>
      </c>
      <c r="AY157" s="18" t="s">
        <v>122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85</v>
      </c>
      <c r="BK157" s="231">
        <f>ROUND(I157*H157,2)</f>
        <v>0</v>
      </c>
      <c r="BL157" s="18" t="s">
        <v>146</v>
      </c>
      <c r="BM157" s="230" t="s">
        <v>263</v>
      </c>
    </row>
    <row r="158" s="2" customFormat="1">
      <c r="A158" s="39"/>
      <c r="B158" s="40"/>
      <c r="C158" s="41"/>
      <c r="D158" s="232" t="s">
        <v>132</v>
      </c>
      <c r="E158" s="41"/>
      <c r="F158" s="233" t="s">
        <v>264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132</v>
      </c>
      <c r="AU158" s="18" t="s">
        <v>87</v>
      </c>
    </row>
    <row r="159" s="14" customFormat="1">
      <c r="A159" s="14"/>
      <c r="B159" s="247"/>
      <c r="C159" s="248"/>
      <c r="D159" s="232" t="s">
        <v>133</v>
      </c>
      <c r="E159" s="249" t="s">
        <v>1</v>
      </c>
      <c r="F159" s="250" t="s">
        <v>265</v>
      </c>
      <c r="G159" s="248"/>
      <c r="H159" s="251">
        <v>55.240000000000002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7" t="s">
        <v>133</v>
      </c>
      <c r="AU159" s="257" t="s">
        <v>87</v>
      </c>
      <c r="AV159" s="14" t="s">
        <v>87</v>
      </c>
      <c r="AW159" s="14" t="s">
        <v>33</v>
      </c>
      <c r="AX159" s="14" t="s">
        <v>85</v>
      </c>
      <c r="AY159" s="257" t="s">
        <v>122</v>
      </c>
    </row>
    <row r="160" s="2" customFormat="1" ht="16.5" customHeight="1">
      <c r="A160" s="39"/>
      <c r="B160" s="40"/>
      <c r="C160" s="219" t="s">
        <v>175</v>
      </c>
      <c r="D160" s="219" t="s">
        <v>125</v>
      </c>
      <c r="E160" s="220" t="s">
        <v>266</v>
      </c>
      <c r="F160" s="221" t="s">
        <v>267</v>
      </c>
      <c r="G160" s="222" t="s">
        <v>226</v>
      </c>
      <c r="H160" s="223">
        <v>98.849999999999994</v>
      </c>
      <c r="I160" s="224"/>
      <c r="J160" s="225">
        <f>ROUND(I160*H160,2)</f>
        <v>0</v>
      </c>
      <c r="K160" s="221" t="s">
        <v>129</v>
      </c>
      <c r="L160" s="45"/>
      <c r="M160" s="226" t="s">
        <v>1</v>
      </c>
      <c r="N160" s="227" t="s">
        <v>42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146</v>
      </c>
      <c r="AT160" s="230" t="s">
        <v>125</v>
      </c>
      <c r="AU160" s="230" t="s">
        <v>87</v>
      </c>
      <c r="AY160" s="18" t="s">
        <v>122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85</v>
      </c>
      <c r="BK160" s="231">
        <f>ROUND(I160*H160,2)</f>
        <v>0</v>
      </c>
      <c r="BL160" s="18" t="s">
        <v>146</v>
      </c>
      <c r="BM160" s="230" t="s">
        <v>268</v>
      </c>
    </row>
    <row r="161" s="2" customFormat="1">
      <c r="A161" s="39"/>
      <c r="B161" s="40"/>
      <c r="C161" s="41"/>
      <c r="D161" s="232" t="s">
        <v>132</v>
      </c>
      <c r="E161" s="41"/>
      <c r="F161" s="233" t="s">
        <v>269</v>
      </c>
      <c r="G161" s="41"/>
      <c r="H161" s="41"/>
      <c r="I161" s="234"/>
      <c r="J161" s="41"/>
      <c r="K161" s="41"/>
      <c r="L161" s="45"/>
      <c r="M161" s="235"/>
      <c r="N161" s="23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132</v>
      </c>
      <c r="AU161" s="18" t="s">
        <v>87</v>
      </c>
    </row>
    <row r="162" s="14" customFormat="1">
      <c r="A162" s="14"/>
      <c r="B162" s="247"/>
      <c r="C162" s="248"/>
      <c r="D162" s="232" t="s">
        <v>133</v>
      </c>
      <c r="E162" s="249" t="s">
        <v>1</v>
      </c>
      <c r="F162" s="250" t="s">
        <v>270</v>
      </c>
      <c r="G162" s="248"/>
      <c r="H162" s="251">
        <v>98.849999999999994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133</v>
      </c>
      <c r="AU162" s="257" t="s">
        <v>87</v>
      </c>
      <c r="AV162" s="14" t="s">
        <v>87</v>
      </c>
      <c r="AW162" s="14" t="s">
        <v>33</v>
      </c>
      <c r="AX162" s="14" t="s">
        <v>85</v>
      </c>
      <c r="AY162" s="257" t="s">
        <v>122</v>
      </c>
    </row>
    <row r="163" s="2" customFormat="1" ht="16.5" customHeight="1">
      <c r="A163" s="39"/>
      <c r="B163" s="40"/>
      <c r="C163" s="219" t="s">
        <v>182</v>
      </c>
      <c r="D163" s="219" t="s">
        <v>125</v>
      </c>
      <c r="E163" s="220" t="s">
        <v>271</v>
      </c>
      <c r="F163" s="221" t="s">
        <v>272</v>
      </c>
      <c r="G163" s="222" t="s">
        <v>273</v>
      </c>
      <c r="H163" s="223">
        <v>16.754000000000001</v>
      </c>
      <c r="I163" s="224"/>
      <c r="J163" s="225">
        <f>ROUND(I163*H163,2)</f>
        <v>0</v>
      </c>
      <c r="K163" s="221" t="s">
        <v>129</v>
      </c>
      <c r="L163" s="45"/>
      <c r="M163" s="226" t="s">
        <v>1</v>
      </c>
      <c r="N163" s="227" t="s">
        <v>42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146</v>
      </c>
      <c r="AT163" s="230" t="s">
        <v>125</v>
      </c>
      <c r="AU163" s="230" t="s">
        <v>87</v>
      </c>
      <c r="AY163" s="18" t="s">
        <v>122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85</v>
      </c>
      <c r="BK163" s="231">
        <f>ROUND(I163*H163,2)</f>
        <v>0</v>
      </c>
      <c r="BL163" s="18" t="s">
        <v>146</v>
      </c>
      <c r="BM163" s="230" t="s">
        <v>274</v>
      </c>
    </row>
    <row r="164" s="2" customFormat="1">
      <c r="A164" s="39"/>
      <c r="B164" s="40"/>
      <c r="C164" s="41"/>
      <c r="D164" s="232" t="s">
        <v>132</v>
      </c>
      <c r="E164" s="41"/>
      <c r="F164" s="233" t="s">
        <v>275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132</v>
      </c>
      <c r="AU164" s="18" t="s">
        <v>87</v>
      </c>
    </row>
    <row r="165" s="14" customFormat="1">
      <c r="A165" s="14"/>
      <c r="B165" s="247"/>
      <c r="C165" s="248"/>
      <c r="D165" s="232" t="s">
        <v>133</v>
      </c>
      <c r="E165" s="249" t="s">
        <v>1</v>
      </c>
      <c r="F165" s="250" t="s">
        <v>276</v>
      </c>
      <c r="G165" s="248"/>
      <c r="H165" s="251">
        <v>16.754000000000001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7" t="s">
        <v>133</v>
      </c>
      <c r="AU165" s="257" t="s">
        <v>87</v>
      </c>
      <c r="AV165" s="14" t="s">
        <v>87</v>
      </c>
      <c r="AW165" s="14" t="s">
        <v>33</v>
      </c>
      <c r="AX165" s="14" t="s">
        <v>85</v>
      </c>
      <c r="AY165" s="257" t="s">
        <v>122</v>
      </c>
    </row>
    <row r="166" s="2" customFormat="1" ht="21.75" customHeight="1">
      <c r="A166" s="39"/>
      <c r="B166" s="40"/>
      <c r="C166" s="219" t="s">
        <v>189</v>
      </c>
      <c r="D166" s="219" t="s">
        <v>125</v>
      </c>
      <c r="E166" s="220" t="s">
        <v>277</v>
      </c>
      <c r="F166" s="221" t="s">
        <v>278</v>
      </c>
      <c r="G166" s="222" t="s">
        <v>273</v>
      </c>
      <c r="H166" s="223">
        <v>83.769999999999996</v>
      </c>
      <c r="I166" s="224"/>
      <c r="J166" s="225">
        <f>ROUND(I166*H166,2)</f>
        <v>0</v>
      </c>
      <c r="K166" s="221" t="s">
        <v>129</v>
      </c>
      <c r="L166" s="45"/>
      <c r="M166" s="226" t="s">
        <v>1</v>
      </c>
      <c r="N166" s="227" t="s">
        <v>42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146</v>
      </c>
      <c r="AT166" s="230" t="s">
        <v>125</v>
      </c>
      <c r="AU166" s="230" t="s">
        <v>87</v>
      </c>
      <c r="AY166" s="18" t="s">
        <v>122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85</v>
      </c>
      <c r="BK166" s="231">
        <f>ROUND(I166*H166,2)</f>
        <v>0</v>
      </c>
      <c r="BL166" s="18" t="s">
        <v>146</v>
      </c>
      <c r="BM166" s="230" t="s">
        <v>279</v>
      </c>
    </row>
    <row r="167" s="2" customFormat="1">
      <c r="A167" s="39"/>
      <c r="B167" s="40"/>
      <c r="C167" s="41"/>
      <c r="D167" s="232" t="s">
        <v>132</v>
      </c>
      <c r="E167" s="41"/>
      <c r="F167" s="233" t="s">
        <v>280</v>
      </c>
      <c r="G167" s="41"/>
      <c r="H167" s="41"/>
      <c r="I167" s="234"/>
      <c r="J167" s="41"/>
      <c r="K167" s="41"/>
      <c r="L167" s="45"/>
      <c r="M167" s="235"/>
      <c r="N167" s="23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132</v>
      </c>
      <c r="AU167" s="18" t="s">
        <v>87</v>
      </c>
    </row>
    <row r="168" s="14" customFormat="1">
      <c r="A168" s="14"/>
      <c r="B168" s="247"/>
      <c r="C168" s="248"/>
      <c r="D168" s="232" t="s">
        <v>133</v>
      </c>
      <c r="E168" s="249" t="s">
        <v>1</v>
      </c>
      <c r="F168" s="250" t="s">
        <v>281</v>
      </c>
      <c r="G168" s="248"/>
      <c r="H168" s="251">
        <v>33.039999999999999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7" t="s">
        <v>133</v>
      </c>
      <c r="AU168" s="257" t="s">
        <v>87</v>
      </c>
      <c r="AV168" s="14" t="s">
        <v>87</v>
      </c>
      <c r="AW168" s="14" t="s">
        <v>33</v>
      </c>
      <c r="AX168" s="14" t="s">
        <v>77</v>
      </c>
      <c r="AY168" s="257" t="s">
        <v>122</v>
      </c>
    </row>
    <row r="169" s="14" customFormat="1">
      <c r="A169" s="14"/>
      <c r="B169" s="247"/>
      <c r="C169" s="248"/>
      <c r="D169" s="232" t="s">
        <v>133</v>
      </c>
      <c r="E169" s="249" t="s">
        <v>1</v>
      </c>
      <c r="F169" s="250" t="s">
        <v>282</v>
      </c>
      <c r="G169" s="248"/>
      <c r="H169" s="251">
        <v>50.729999999999997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7" t="s">
        <v>133</v>
      </c>
      <c r="AU169" s="257" t="s">
        <v>87</v>
      </c>
      <c r="AV169" s="14" t="s">
        <v>87</v>
      </c>
      <c r="AW169" s="14" t="s">
        <v>33</v>
      </c>
      <c r="AX169" s="14" t="s">
        <v>77</v>
      </c>
      <c r="AY169" s="257" t="s">
        <v>122</v>
      </c>
    </row>
    <row r="170" s="15" customFormat="1">
      <c r="A170" s="15"/>
      <c r="B170" s="261"/>
      <c r="C170" s="262"/>
      <c r="D170" s="232" t="s">
        <v>133</v>
      </c>
      <c r="E170" s="263" t="s">
        <v>1</v>
      </c>
      <c r="F170" s="264" t="s">
        <v>231</v>
      </c>
      <c r="G170" s="262"/>
      <c r="H170" s="265">
        <v>83.769999999999996</v>
      </c>
      <c r="I170" s="266"/>
      <c r="J170" s="262"/>
      <c r="K170" s="262"/>
      <c r="L170" s="267"/>
      <c r="M170" s="268"/>
      <c r="N170" s="269"/>
      <c r="O170" s="269"/>
      <c r="P170" s="269"/>
      <c r="Q170" s="269"/>
      <c r="R170" s="269"/>
      <c r="S170" s="269"/>
      <c r="T170" s="270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1" t="s">
        <v>133</v>
      </c>
      <c r="AU170" s="271" t="s">
        <v>87</v>
      </c>
      <c r="AV170" s="15" t="s">
        <v>146</v>
      </c>
      <c r="AW170" s="15" t="s">
        <v>33</v>
      </c>
      <c r="AX170" s="15" t="s">
        <v>85</v>
      </c>
      <c r="AY170" s="271" t="s">
        <v>122</v>
      </c>
    </row>
    <row r="171" s="2" customFormat="1" ht="21.75" customHeight="1">
      <c r="A171" s="39"/>
      <c r="B171" s="40"/>
      <c r="C171" s="219" t="s">
        <v>196</v>
      </c>
      <c r="D171" s="219" t="s">
        <v>125</v>
      </c>
      <c r="E171" s="220" t="s">
        <v>283</v>
      </c>
      <c r="F171" s="221" t="s">
        <v>284</v>
      </c>
      <c r="G171" s="222" t="s">
        <v>273</v>
      </c>
      <c r="H171" s="223">
        <v>17.132999999999999</v>
      </c>
      <c r="I171" s="224"/>
      <c r="J171" s="225">
        <f>ROUND(I171*H171,2)</f>
        <v>0</v>
      </c>
      <c r="K171" s="221" t="s">
        <v>129</v>
      </c>
      <c r="L171" s="45"/>
      <c r="M171" s="226" t="s">
        <v>1</v>
      </c>
      <c r="N171" s="227" t="s">
        <v>42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146</v>
      </c>
      <c r="AT171" s="230" t="s">
        <v>125</v>
      </c>
      <c r="AU171" s="230" t="s">
        <v>87</v>
      </c>
      <c r="AY171" s="18" t="s">
        <v>122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85</v>
      </c>
      <c r="BK171" s="231">
        <f>ROUND(I171*H171,2)</f>
        <v>0</v>
      </c>
      <c r="BL171" s="18" t="s">
        <v>146</v>
      </c>
      <c r="BM171" s="230" t="s">
        <v>285</v>
      </c>
    </row>
    <row r="172" s="2" customFormat="1">
      <c r="A172" s="39"/>
      <c r="B172" s="40"/>
      <c r="C172" s="41"/>
      <c r="D172" s="232" t="s">
        <v>132</v>
      </c>
      <c r="E172" s="41"/>
      <c r="F172" s="233" t="s">
        <v>286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132</v>
      </c>
      <c r="AU172" s="18" t="s">
        <v>87</v>
      </c>
    </row>
    <row r="173" s="14" customFormat="1">
      <c r="A173" s="14"/>
      <c r="B173" s="247"/>
      <c r="C173" s="248"/>
      <c r="D173" s="232" t="s">
        <v>133</v>
      </c>
      <c r="E173" s="249" t="s">
        <v>1</v>
      </c>
      <c r="F173" s="250" t="s">
        <v>287</v>
      </c>
      <c r="G173" s="248"/>
      <c r="H173" s="251">
        <v>17.132999999999999</v>
      </c>
      <c r="I173" s="252"/>
      <c r="J173" s="248"/>
      <c r="K173" s="248"/>
      <c r="L173" s="253"/>
      <c r="M173" s="254"/>
      <c r="N173" s="255"/>
      <c r="O173" s="255"/>
      <c r="P173" s="255"/>
      <c r="Q173" s="255"/>
      <c r="R173" s="255"/>
      <c r="S173" s="255"/>
      <c r="T173" s="25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7" t="s">
        <v>133</v>
      </c>
      <c r="AU173" s="257" t="s">
        <v>87</v>
      </c>
      <c r="AV173" s="14" t="s">
        <v>87</v>
      </c>
      <c r="AW173" s="14" t="s">
        <v>33</v>
      </c>
      <c r="AX173" s="14" t="s">
        <v>85</v>
      </c>
      <c r="AY173" s="257" t="s">
        <v>122</v>
      </c>
    </row>
    <row r="174" s="2" customFormat="1" ht="21.75" customHeight="1">
      <c r="A174" s="39"/>
      <c r="B174" s="40"/>
      <c r="C174" s="219" t="s">
        <v>203</v>
      </c>
      <c r="D174" s="219" t="s">
        <v>125</v>
      </c>
      <c r="E174" s="220" t="s">
        <v>288</v>
      </c>
      <c r="F174" s="221" t="s">
        <v>289</v>
      </c>
      <c r="G174" s="222" t="s">
        <v>273</v>
      </c>
      <c r="H174" s="223">
        <v>4.7249999999999996</v>
      </c>
      <c r="I174" s="224"/>
      <c r="J174" s="225">
        <f>ROUND(I174*H174,2)</f>
        <v>0</v>
      </c>
      <c r="K174" s="221" t="s">
        <v>129</v>
      </c>
      <c r="L174" s="45"/>
      <c r="M174" s="226" t="s">
        <v>1</v>
      </c>
      <c r="N174" s="227" t="s">
        <v>42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146</v>
      </c>
      <c r="AT174" s="230" t="s">
        <v>125</v>
      </c>
      <c r="AU174" s="230" t="s">
        <v>87</v>
      </c>
      <c r="AY174" s="18" t="s">
        <v>122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85</v>
      </c>
      <c r="BK174" s="231">
        <f>ROUND(I174*H174,2)</f>
        <v>0</v>
      </c>
      <c r="BL174" s="18" t="s">
        <v>146</v>
      </c>
      <c r="BM174" s="230" t="s">
        <v>290</v>
      </c>
    </row>
    <row r="175" s="2" customFormat="1">
      <c r="A175" s="39"/>
      <c r="B175" s="40"/>
      <c r="C175" s="41"/>
      <c r="D175" s="232" t="s">
        <v>132</v>
      </c>
      <c r="E175" s="41"/>
      <c r="F175" s="233" t="s">
        <v>291</v>
      </c>
      <c r="G175" s="41"/>
      <c r="H175" s="41"/>
      <c r="I175" s="234"/>
      <c r="J175" s="41"/>
      <c r="K175" s="41"/>
      <c r="L175" s="45"/>
      <c r="M175" s="235"/>
      <c r="N175" s="236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132</v>
      </c>
      <c r="AU175" s="18" t="s">
        <v>87</v>
      </c>
    </row>
    <row r="176" s="13" customFormat="1">
      <c r="A176" s="13"/>
      <c r="B176" s="237"/>
      <c r="C176" s="238"/>
      <c r="D176" s="232" t="s">
        <v>133</v>
      </c>
      <c r="E176" s="239" t="s">
        <v>1</v>
      </c>
      <c r="F176" s="240" t="s">
        <v>292</v>
      </c>
      <c r="G176" s="238"/>
      <c r="H176" s="239" t="s">
        <v>1</v>
      </c>
      <c r="I176" s="241"/>
      <c r="J176" s="238"/>
      <c r="K176" s="238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133</v>
      </c>
      <c r="AU176" s="246" t="s">
        <v>87</v>
      </c>
      <c r="AV176" s="13" t="s">
        <v>85</v>
      </c>
      <c r="AW176" s="13" t="s">
        <v>33</v>
      </c>
      <c r="AX176" s="13" t="s">
        <v>77</v>
      </c>
      <c r="AY176" s="246" t="s">
        <v>122</v>
      </c>
    </row>
    <row r="177" s="14" customFormat="1">
      <c r="A177" s="14"/>
      <c r="B177" s="247"/>
      <c r="C177" s="248"/>
      <c r="D177" s="232" t="s">
        <v>133</v>
      </c>
      <c r="E177" s="249" t="s">
        <v>1</v>
      </c>
      <c r="F177" s="250" t="s">
        <v>293</v>
      </c>
      <c r="G177" s="248"/>
      <c r="H177" s="251">
        <v>1.0800000000000001</v>
      </c>
      <c r="I177" s="252"/>
      <c r="J177" s="248"/>
      <c r="K177" s="248"/>
      <c r="L177" s="253"/>
      <c r="M177" s="254"/>
      <c r="N177" s="255"/>
      <c r="O177" s="255"/>
      <c r="P177" s="255"/>
      <c r="Q177" s="255"/>
      <c r="R177" s="255"/>
      <c r="S177" s="255"/>
      <c r="T177" s="25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7" t="s">
        <v>133</v>
      </c>
      <c r="AU177" s="257" t="s">
        <v>87</v>
      </c>
      <c r="AV177" s="14" t="s">
        <v>87</v>
      </c>
      <c r="AW177" s="14" t="s">
        <v>33</v>
      </c>
      <c r="AX177" s="14" t="s">
        <v>77</v>
      </c>
      <c r="AY177" s="257" t="s">
        <v>122</v>
      </c>
    </row>
    <row r="178" s="13" customFormat="1">
      <c r="A178" s="13"/>
      <c r="B178" s="237"/>
      <c r="C178" s="238"/>
      <c r="D178" s="232" t="s">
        <v>133</v>
      </c>
      <c r="E178" s="239" t="s">
        <v>1</v>
      </c>
      <c r="F178" s="240" t="s">
        <v>294</v>
      </c>
      <c r="G178" s="238"/>
      <c r="H178" s="239" t="s">
        <v>1</v>
      </c>
      <c r="I178" s="241"/>
      <c r="J178" s="238"/>
      <c r="K178" s="238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133</v>
      </c>
      <c r="AU178" s="246" t="s">
        <v>87</v>
      </c>
      <c r="AV178" s="13" t="s">
        <v>85</v>
      </c>
      <c r="AW178" s="13" t="s">
        <v>33</v>
      </c>
      <c r="AX178" s="13" t="s">
        <v>77</v>
      </c>
      <c r="AY178" s="246" t="s">
        <v>122</v>
      </c>
    </row>
    <row r="179" s="14" customFormat="1">
      <c r="A179" s="14"/>
      <c r="B179" s="247"/>
      <c r="C179" s="248"/>
      <c r="D179" s="232" t="s">
        <v>133</v>
      </c>
      <c r="E179" s="249" t="s">
        <v>1</v>
      </c>
      <c r="F179" s="250" t="s">
        <v>295</v>
      </c>
      <c r="G179" s="248"/>
      <c r="H179" s="251">
        <v>3.645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7" t="s">
        <v>133</v>
      </c>
      <c r="AU179" s="257" t="s">
        <v>87</v>
      </c>
      <c r="AV179" s="14" t="s">
        <v>87</v>
      </c>
      <c r="AW179" s="14" t="s">
        <v>33</v>
      </c>
      <c r="AX179" s="14" t="s">
        <v>77</v>
      </c>
      <c r="AY179" s="257" t="s">
        <v>122</v>
      </c>
    </row>
    <row r="180" s="15" customFormat="1">
      <c r="A180" s="15"/>
      <c r="B180" s="261"/>
      <c r="C180" s="262"/>
      <c r="D180" s="232" t="s">
        <v>133</v>
      </c>
      <c r="E180" s="263" t="s">
        <v>1</v>
      </c>
      <c r="F180" s="264" t="s">
        <v>231</v>
      </c>
      <c r="G180" s="262"/>
      <c r="H180" s="265">
        <v>4.7249999999999996</v>
      </c>
      <c r="I180" s="266"/>
      <c r="J180" s="262"/>
      <c r="K180" s="262"/>
      <c r="L180" s="267"/>
      <c r="M180" s="268"/>
      <c r="N180" s="269"/>
      <c r="O180" s="269"/>
      <c r="P180" s="269"/>
      <c r="Q180" s="269"/>
      <c r="R180" s="269"/>
      <c r="S180" s="269"/>
      <c r="T180" s="270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1" t="s">
        <v>133</v>
      </c>
      <c r="AU180" s="271" t="s">
        <v>87</v>
      </c>
      <c r="AV180" s="15" t="s">
        <v>146</v>
      </c>
      <c r="AW180" s="15" t="s">
        <v>33</v>
      </c>
      <c r="AX180" s="15" t="s">
        <v>85</v>
      </c>
      <c r="AY180" s="271" t="s">
        <v>122</v>
      </c>
    </row>
    <row r="181" s="2" customFormat="1" ht="16.5" customHeight="1">
      <c r="A181" s="39"/>
      <c r="B181" s="40"/>
      <c r="C181" s="219" t="s">
        <v>296</v>
      </c>
      <c r="D181" s="219" t="s">
        <v>125</v>
      </c>
      <c r="E181" s="220" t="s">
        <v>297</v>
      </c>
      <c r="F181" s="221" t="s">
        <v>298</v>
      </c>
      <c r="G181" s="222" t="s">
        <v>273</v>
      </c>
      <c r="H181" s="223">
        <v>2.8799999999999999</v>
      </c>
      <c r="I181" s="224"/>
      <c r="J181" s="225">
        <f>ROUND(I181*H181,2)</f>
        <v>0</v>
      </c>
      <c r="K181" s="221" t="s">
        <v>129</v>
      </c>
      <c r="L181" s="45"/>
      <c r="M181" s="226" t="s">
        <v>1</v>
      </c>
      <c r="N181" s="227" t="s">
        <v>42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146</v>
      </c>
      <c r="AT181" s="230" t="s">
        <v>125</v>
      </c>
      <c r="AU181" s="230" t="s">
        <v>87</v>
      </c>
      <c r="AY181" s="18" t="s">
        <v>122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85</v>
      </c>
      <c r="BK181" s="231">
        <f>ROUND(I181*H181,2)</f>
        <v>0</v>
      </c>
      <c r="BL181" s="18" t="s">
        <v>146</v>
      </c>
      <c r="BM181" s="230" t="s">
        <v>299</v>
      </c>
    </row>
    <row r="182" s="2" customFormat="1">
      <c r="A182" s="39"/>
      <c r="B182" s="40"/>
      <c r="C182" s="41"/>
      <c r="D182" s="232" t="s">
        <v>132</v>
      </c>
      <c r="E182" s="41"/>
      <c r="F182" s="233" t="s">
        <v>300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132</v>
      </c>
      <c r="AU182" s="18" t="s">
        <v>87</v>
      </c>
    </row>
    <row r="183" s="14" customFormat="1">
      <c r="A183" s="14"/>
      <c r="B183" s="247"/>
      <c r="C183" s="248"/>
      <c r="D183" s="232" t="s">
        <v>133</v>
      </c>
      <c r="E183" s="249" t="s">
        <v>1</v>
      </c>
      <c r="F183" s="250" t="s">
        <v>301</v>
      </c>
      <c r="G183" s="248"/>
      <c r="H183" s="251">
        <v>2.8799999999999999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7" t="s">
        <v>133</v>
      </c>
      <c r="AU183" s="257" t="s">
        <v>87</v>
      </c>
      <c r="AV183" s="14" t="s">
        <v>87</v>
      </c>
      <c r="AW183" s="14" t="s">
        <v>33</v>
      </c>
      <c r="AX183" s="14" t="s">
        <v>85</v>
      </c>
      <c r="AY183" s="257" t="s">
        <v>122</v>
      </c>
    </row>
    <row r="184" s="2" customFormat="1" ht="16.5" customHeight="1">
      <c r="A184" s="39"/>
      <c r="B184" s="40"/>
      <c r="C184" s="219" t="s">
        <v>302</v>
      </c>
      <c r="D184" s="219" t="s">
        <v>125</v>
      </c>
      <c r="E184" s="220" t="s">
        <v>303</v>
      </c>
      <c r="F184" s="221" t="s">
        <v>304</v>
      </c>
      <c r="G184" s="222" t="s">
        <v>226</v>
      </c>
      <c r="H184" s="223">
        <v>12</v>
      </c>
      <c r="I184" s="224"/>
      <c r="J184" s="225">
        <f>ROUND(I184*H184,2)</f>
        <v>0</v>
      </c>
      <c r="K184" s="221" t="s">
        <v>129</v>
      </c>
      <c r="L184" s="45"/>
      <c r="M184" s="226" t="s">
        <v>1</v>
      </c>
      <c r="N184" s="227" t="s">
        <v>42</v>
      </c>
      <c r="O184" s="92"/>
      <c r="P184" s="228">
        <f>O184*H184</f>
        <v>0</v>
      </c>
      <c r="Q184" s="228">
        <v>0.00084000000000000003</v>
      </c>
      <c r="R184" s="228">
        <f>Q184*H184</f>
        <v>0.01008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146</v>
      </c>
      <c r="AT184" s="230" t="s">
        <v>125</v>
      </c>
      <c r="AU184" s="230" t="s">
        <v>87</v>
      </c>
      <c r="AY184" s="18" t="s">
        <v>122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85</v>
      </c>
      <c r="BK184" s="231">
        <f>ROUND(I184*H184,2)</f>
        <v>0</v>
      </c>
      <c r="BL184" s="18" t="s">
        <v>146</v>
      </c>
      <c r="BM184" s="230" t="s">
        <v>305</v>
      </c>
    </row>
    <row r="185" s="2" customFormat="1">
      <c r="A185" s="39"/>
      <c r="B185" s="40"/>
      <c r="C185" s="41"/>
      <c r="D185" s="232" t="s">
        <v>132</v>
      </c>
      <c r="E185" s="41"/>
      <c r="F185" s="233" t="s">
        <v>306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132</v>
      </c>
      <c r="AU185" s="18" t="s">
        <v>87</v>
      </c>
    </row>
    <row r="186" s="14" customFormat="1">
      <c r="A186" s="14"/>
      <c r="B186" s="247"/>
      <c r="C186" s="248"/>
      <c r="D186" s="232" t="s">
        <v>133</v>
      </c>
      <c r="E186" s="249" t="s">
        <v>1</v>
      </c>
      <c r="F186" s="250" t="s">
        <v>307</v>
      </c>
      <c r="G186" s="248"/>
      <c r="H186" s="251">
        <v>9.5999999999999996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7" t="s">
        <v>133</v>
      </c>
      <c r="AU186" s="257" t="s">
        <v>87</v>
      </c>
      <c r="AV186" s="14" t="s">
        <v>87</v>
      </c>
      <c r="AW186" s="14" t="s">
        <v>33</v>
      </c>
      <c r="AX186" s="14" t="s">
        <v>77</v>
      </c>
      <c r="AY186" s="257" t="s">
        <v>122</v>
      </c>
    </row>
    <row r="187" s="14" customFormat="1">
      <c r="A187" s="14"/>
      <c r="B187" s="247"/>
      <c r="C187" s="248"/>
      <c r="D187" s="232" t="s">
        <v>133</v>
      </c>
      <c r="E187" s="249" t="s">
        <v>1</v>
      </c>
      <c r="F187" s="250" t="s">
        <v>308</v>
      </c>
      <c r="G187" s="248"/>
      <c r="H187" s="251">
        <v>2.3999999999999999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7" t="s">
        <v>133</v>
      </c>
      <c r="AU187" s="257" t="s">
        <v>87</v>
      </c>
      <c r="AV187" s="14" t="s">
        <v>87</v>
      </c>
      <c r="AW187" s="14" t="s">
        <v>33</v>
      </c>
      <c r="AX187" s="14" t="s">
        <v>77</v>
      </c>
      <c r="AY187" s="257" t="s">
        <v>122</v>
      </c>
    </row>
    <row r="188" s="15" customFormat="1">
      <c r="A188" s="15"/>
      <c r="B188" s="261"/>
      <c r="C188" s="262"/>
      <c r="D188" s="232" t="s">
        <v>133</v>
      </c>
      <c r="E188" s="263" t="s">
        <v>1</v>
      </c>
      <c r="F188" s="264" t="s">
        <v>231</v>
      </c>
      <c r="G188" s="262"/>
      <c r="H188" s="265">
        <v>12</v>
      </c>
      <c r="I188" s="266"/>
      <c r="J188" s="262"/>
      <c r="K188" s="262"/>
      <c r="L188" s="267"/>
      <c r="M188" s="268"/>
      <c r="N188" s="269"/>
      <c r="O188" s="269"/>
      <c r="P188" s="269"/>
      <c r="Q188" s="269"/>
      <c r="R188" s="269"/>
      <c r="S188" s="269"/>
      <c r="T188" s="270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1" t="s">
        <v>133</v>
      </c>
      <c r="AU188" s="271" t="s">
        <v>87</v>
      </c>
      <c r="AV188" s="15" t="s">
        <v>146</v>
      </c>
      <c r="AW188" s="15" t="s">
        <v>33</v>
      </c>
      <c r="AX188" s="15" t="s">
        <v>85</v>
      </c>
      <c r="AY188" s="271" t="s">
        <v>122</v>
      </c>
    </row>
    <row r="189" s="2" customFormat="1" ht="16.5" customHeight="1">
      <c r="A189" s="39"/>
      <c r="B189" s="40"/>
      <c r="C189" s="219" t="s">
        <v>8</v>
      </c>
      <c r="D189" s="219" t="s">
        <v>125</v>
      </c>
      <c r="E189" s="220" t="s">
        <v>309</v>
      </c>
      <c r="F189" s="221" t="s">
        <v>310</v>
      </c>
      <c r="G189" s="222" t="s">
        <v>226</v>
      </c>
      <c r="H189" s="223">
        <v>12</v>
      </c>
      <c r="I189" s="224"/>
      <c r="J189" s="225">
        <f>ROUND(I189*H189,2)</f>
        <v>0</v>
      </c>
      <c r="K189" s="221" t="s">
        <v>129</v>
      </c>
      <c r="L189" s="45"/>
      <c r="M189" s="226" t="s">
        <v>1</v>
      </c>
      <c r="N189" s="227" t="s">
        <v>42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146</v>
      </c>
      <c r="AT189" s="230" t="s">
        <v>125</v>
      </c>
      <c r="AU189" s="230" t="s">
        <v>87</v>
      </c>
      <c r="AY189" s="18" t="s">
        <v>122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85</v>
      </c>
      <c r="BK189" s="231">
        <f>ROUND(I189*H189,2)</f>
        <v>0</v>
      </c>
      <c r="BL189" s="18" t="s">
        <v>146</v>
      </c>
      <c r="BM189" s="230" t="s">
        <v>311</v>
      </c>
    </row>
    <row r="190" s="2" customFormat="1">
      <c r="A190" s="39"/>
      <c r="B190" s="40"/>
      <c r="C190" s="41"/>
      <c r="D190" s="232" t="s">
        <v>132</v>
      </c>
      <c r="E190" s="41"/>
      <c r="F190" s="233" t="s">
        <v>312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132</v>
      </c>
      <c r="AU190" s="18" t="s">
        <v>87</v>
      </c>
    </row>
    <row r="191" s="14" customFormat="1">
      <c r="A191" s="14"/>
      <c r="B191" s="247"/>
      <c r="C191" s="248"/>
      <c r="D191" s="232" t="s">
        <v>133</v>
      </c>
      <c r="E191" s="249" t="s">
        <v>1</v>
      </c>
      <c r="F191" s="250" t="s">
        <v>313</v>
      </c>
      <c r="G191" s="248"/>
      <c r="H191" s="251">
        <v>12</v>
      </c>
      <c r="I191" s="252"/>
      <c r="J191" s="248"/>
      <c r="K191" s="248"/>
      <c r="L191" s="253"/>
      <c r="M191" s="254"/>
      <c r="N191" s="255"/>
      <c r="O191" s="255"/>
      <c r="P191" s="255"/>
      <c r="Q191" s="255"/>
      <c r="R191" s="255"/>
      <c r="S191" s="255"/>
      <c r="T191" s="25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7" t="s">
        <v>133</v>
      </c>
      <c r="AU191" s="257" t="s">
        <v>87</v>
      </c>
      <c r="AV191" s="14" t="s">
        <v>87</v>
      </c>
      <c r="AW191" s="14" t="s">
        <v>33</v>
      </c>
      <c r="AX191" s="14" t="s">
        <v>85</v>
      </c>
      <c r="AY191" s="257" t="s">
        <v>122</v>
      </c>
    </row>
    <row r="192" s="2" customFormat="1" ht="16.5" customHeight="1">
      <c r="A192" s="39"/>
      <c r="B192" s="40"/>
      <c r="C192" s="219" t="s">
        <v>314</v>
      </c>
      <c r="D192" s="219" t="s">
        <v>125</v>
      </c>
      <c r="E192" s="220" t="s">
        <v>315</v>
      </c>
      <c r="F192" s="221" t="s">
        <v>316</v>
      </c>
      <c r="G192" s="222" t="s">
        <v>273</v>
      </c>
      <c r="H192" s="223">
        <v>5.6130000000000004</v>
      </c>
      <c r="I192" s="224"/>
      <c r="J192" s="225">
        <f>ROUND(I192*H192,2)</f>
        <v>0</v>
      </c>
      <c r="K192" s="221" t="s">
        <v>129</v>
      </c>
      <c r="L192" s="45"/>
      <c r="M192" s="226" t="s">
        <v>1</v>
      </c>
      <c r="N192" s="227" t="s">
        <v>42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146</v>
      </c>
      <c r="AT192" s="230" t="s">
        <v>125</v>
      </c>
      <c r="AU192" s="230" t="s">
        <v>87</v>
      </c>
      <c r="AY192" s="18" t="s">
        <v>122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85</v>
      </c>
      <c r="BK192" s="231">
        <f>ROUND(I192*H192,2)</f>
        <v>0</v>
      </c>
      <c r="BL192" s="18" t="s">
        <v>146</v>
      </c>
      <c r="BM192" s="230" t="s">
        <v>317</v>
      </c>
    </row>
    <row r="193" s="2" customFormat="1">
      <c r="A193" s="39"/>
      <c r="B193" s="40"/>
      <c r="C193" s="41"/>
      <c r="D193" s="232" t="s">
        <v>132</v>
      </c>
      <c r="E193" s="41"/>
      <c r="F193" s="233" t="s">
        <v>318</v>
      </c>
      <c r="G193" s="41"/>
      <c r="H193" s="41"/>
      <c r="I193" s="234"/>
      <c r="J193" s="41"/>
      <c r="K193" s="41"/>
      <c r="L193" s="45"/>
      <c r="M193" s="235"/>
      <c r="N193" s="23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132</v>
      </c>
      <c r="AU193" s="18" t="s">
        <v>87</v>
      </c>
    </row>
    <row r="194" s="13" customFormat="1">
      <c r="A194" s="13"/>
      <c r="B194" s="237"/>
      <c r="C194" s="238"/>
      <c r="D194" s="232" t="s">
        <v>133</v>
      </c>
      <c r="E194" s="239" t="s">
        <v>1</v>
      </c>
      <c r="F194" s="240" t="s">
        <v>319</v>
      </c>
      <c r="G194" s="238"/>
      <c r="H194" s="239" t="s">
        <v>1</v>
      </c>
      <c r="I194" s="241"/>
      <c r="J194" s="238"/>
      <c r="K194" s="238"/>
      <c r="L194" s="242"/>
      <c r="M194" s="243"/>
      <c r="N194" s="244"/>
      <c r="O194" s="244"/>
      <c r="P194" s="244"/>
      <c r="Q194" s="244"/>
      <c r="R194" s="244"/>
      <c r="S194" s="244"/>
      <c r="T194" s="24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6" t="s">
        <v>133</v>
      </c>
      <c r="AU194" s="246" t="s">
        <v>87</v>
      </c>
      <c r="AV194" s="13" t="s">
        <v>85</v>
      </c>
      <c r="AW194" s="13" t="s">
        <v>33</v>
      </c>
      <c r="AX194" s="13" t="s">
        <v>77</v>
      </c>
      <c r="AY194" s="246" t="s">
        <v>122</v>
      </c>
    </row>
    <row r="195" s="14" customFormat="1">
      <c r="A195" s="14"/>
      <c r="B195" s="247"/>
      <c r="C195" s="248"/>
      <c r="D195" s="232" t="s">
        <v>133</v>
      </c>
      <c r="E195" s="249" t="s">
        <v>1</v>
      </c>
      <c r="F195" s="250" t="s">
        <v>320</v>
      </c>
      <c r="G195" s="248"/>
      <c r="H195" s="251">
        <v>5.6130000000000004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7" t="s">
        <v>133</v>
      </c>
      <c r="AU195" s="257" t="s">
        <v>87</v>
      </c>
      <c r="AV195" s="14" t="s">
        <v>87</v>
      </c>
      <c r="AW195" s="14" t="s">
        <v>33</v>
      </c>
      <c r="AX195" s="14" t="s">
        <v>85</v>
      </c>
      <c r="AY195" s="257" t="s">
        <v>122</v>
      </c>
    </row>
    <row r="196" s="2" customFormat="1" ht="16.5" customHeight="1">
      <c r="A196" s="39"/>
      <c r="B196" s="40"/>
      <c r="C196" s="219" t="s">
        <v>321</v>
      </c>
      <c r="D196" s="219" t="s">
        <v>125</v>
      </c>
      <c r="E196" s="220" t="s">
        <v>322</v>
      </c>
      <c r="F196" s="221" t="s">
        <v>323</v>
      </c>
      <c r="G196" s="222" t="s">
        <v>273</v>
      </c>
      <c r="H196" s="223">
        <v>104.741</v>
      </c>
      <c r="I196" s="224"/>
      <c r="J196" s="225">
        <f>ROUND(I196*H196,2)</f>
        <v>0</v>
      </c>
      <c r="K196" s="221" t="s">
        <v>129</v>
      </c>
      <c r="L196" s="45"/>
      <c r="M196" s="226" t="s">
        <v>1</v>
      </c>
      <c r="N196" s="227" t="s">
        <v>42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146</v>
      </c>
      <c r="AT196" s="230" t="s">
        <v>125</v>
      </c>
      <c r="AU196" s="230" t="s">
        <v>87</v>
      </c>
      <c r="AY196" s="18" t="s">
        <v>122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85</v>
      </c>
      <c r="BK196" s="231">
        <f>ROUND(I196*H196,2)</f>
        <v>0</v>
      </c>
      <c r="BL196" s="18" t="s">
        <v>146</v>
      </c>
      <c r="BM196" s="230" t="s">
        <v>324</v>
      </c>
    </row>
    <row r="197" s="2" customFormat="1">
      <c r="A197" s="39"/>
      <c r="B197" s="40"/>
      <c r="C197" s="41"/>
      <c r="D197" s="232" t="s">
        <v>132</v>
      </c>
      <c r="E197" s="41"/>
      <c r="F197" s="233" t="s">
        <v>325</v>
      </c>
      <c r="G197" s="41"/>
      <c r="H197" s="41"/>
      <c r="I197" s="234"/>
      <c r="J197" s="41"/>
      <c r="K197" s="41"/>
      <c r="L197" s="45"/>
      <c r="M197" s="235"/>
      <c r="N197" s="23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132</v>
      </c>
      <c r="AU197" s="18" t="s">
        <v>87</v>
      </c>
    </row>
    <row r="198" s="13" customFormat="1">
      <c r="A198" s="13"/>
      <c r="B198" s="237"/>
      <c r="C198" s="238"/>
      <c r="D198" s="232" t="s">
        <v>133</v>
      </c>
      <c r="E198" s="239" t="s">
        <v>1</v>
      </c>
      <c r="F198" s="240" t="s">
        <v>326</v>
      </c>
      <c r="G198" s="238"/>
      <c r="H198" s="239" t="s">
        <v>1</v>
      </c>
      <c r="I198" s="241"/>
      <c r="J198" s="238"/>
      <c r="K198" s="238"/>
      <c r="L198" s="242"/>
      <c r="M198" s="243"/>
      <c r="N198" s="244"/>
      <c r="O198" s="244"/>
      <c r="P198" s="244"/>
      <c r="Q198" s="244"/>
      <c r="R198" s="244"/>
      <c r="S198" s="244"/>
      <c r="T198" s="24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133</v>
      </c>
      <c r="AU198" s="246" t="s">
        <v>87</v>
      </c>
      <c r="AV198" s="13" t="s">
        <v>85</v>
      </c>
      <c r="AW198" s="13" t="s">
        <v>33</v>
      </c>
      <c r="AX198" s="13" t="s">
        <v>77</v>
      </c>
      <c r="AY198" s="246" t="s">
        <v>122</v>
      </c>
    </row>
    <row r="199" s="14" customFormat="1">
      <c r="A199" s="14"/>
      <c r="B199" s="247"/>
      <c r="C199" s="248"/>
      <c r="D199" s="232" t="s">
        <v>133</v>
      </c>
      <c r="E199" s="249" t="s">
        <v>1</v>
      </c>
      <c r="F199" s="250" t="s">
        <v>327</v>
      </c>
      <c r="G199" s="248"/>
      <c r="H199" s="251">
        <v>83.769999999999996</v>
      </c>
      <c r="I199" s="252"/>
      <c r="J199" s="248"/>
      <c r="K199" s="248"/>
      <c r="L199" s="253"/>
      <c r="M199" s="254"/>
      <c r="N199" s="255"/>
      <c r="O199" s="255"/>
      <c r="P199" s="255"/>
      <c r="Q199" s="255"/>
      <c r="R199" s="255"/>
      <c r="S199" s="255"/>
      <c r="T199" s="25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7" t="s">
        <v>133</v>
      </c>
      <c r="AU199" s="257" t="s">
        <v>87</v>
      </c>
      <c r="AV199" s="14" t="s">
        <v>87</v>
      </c>
      <c r="AW199" s="14" t="s">
        <v>33</v>
      </c>
      <c r="AX199" s="14" t="s">
        <v>77</v>
      </c>
      <c r="AY199" s="257" t="s">
        <v>122</v>
      </c>
    </row>
    <row r="200" s="14" customFormat="1">
      <c r="A200" s="14"/>
      <c r="B200" s="247"/>
      <c r="C200" s="248"/>
      <c r="D200" s="232" t="s">
        <v>133</v>
      </c>
      <c r="E200" s="249" t="s">
        <v>1</v>
      </c>
      <c r="F200" s="250" t="s">
        <v>328</v>
      </c>
      <c r="G200" s="248"/>
      <c r="H200" s="251">
        <v>21.858000000000001</v>
      </c>
      <c r="I200" s="252"/>
      <c r="J200" s="248"/>
      <c r="K200" s="248"/>
      <c r="L200" s="253"/>
      <c r="M200" s="254"/>
      <c r="N200" s="255"/>
      <c r="O200" s="255"/>
      <c r="P200" s="255"/>
      <c r="Q200" s="255"/>
      <c r="R200" s="255"/>
      <c r="S200" s="255"/>
      <c r="T200" s="25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7" t="s">
        <v>133</v>
      </c>
      <c r="AU200" s="257" t="s">
        <v>87</v>
      </c>
      <c r="AV200" s="14" t="s">
        <v>87</v>
      </c>
      <c r="AW200" s="14" t="s">
        <v>33</v>
      </c>
      <c r="AX200" s="14" t="s">
        <v>77</v>
      </c>
      <c r="AY200" s="257" t="s">
        <v>122</v>
      </c>
    </row>
    <row r="201" s="14" customFormat="1">
      <c r="A201" s="14"/>
      <c r="B201" s="247"/>
      <c r="C201" s="248"/>
      <c r="D201" s="232" t="s">
        <v>133</v>
      </c>
      <c r="E201" s="249" t="s">
        <v>1</v>
      </c>
      <c r="F201" s="250" t="s">
        <v>329</v>
      </c>
      <c r="G201" s="248"/>
      <c r="H201" s="251">
        <v>2.8799999999999999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7" t="s">
        <v>133</v>
      </c>
      <c r="AU201" s="257" t="s">
        <v>87</v>
      </c>
      <c r="AV201" s="14" t="s">
        <v>87</v>
      </c>
      <c r="AW201" s="14" t="s">
        <v>33</v>
      </c>
      <c r="AX201" s="14" t="s">
        <v>77</v>
      </c>
      <c r="AY201" s="257" t="s">
        <v>122</v>
      </c>
    </row>
    <row r="202" s="14" customFormat="1">
      <c r="A202" s="14"/>
      <c r="B202" s="247"/>
      <c r="C202" s="248"/>
      <c r="D202" s="232" t="s">
        <v>133</v>
      </c>
      <c r="E202" s="249" t="s">
        <v>1</v>
      </c>
      <c r="F202" s="250" t="s">
        <v>330</v>
      </c>
      <c r="G202" s="248"/>
      <c r="H202" s="251">
        <v>-1.907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7" t="s">
        <v>133</v>
      </c>
      <c r="AU202" s="257" t="s">
        <v>87</v>
      </c>
      <c r="AV202" s="14" t="s">
        <v>87</v>
      </c>
      <c r="AW202" s="14" t="s">
        <v>33</v>
      </c>
      <c r="AX202" s="14" t="s">
        <v>77</v>
      </c>
      <c r="AY202" s="257" t="s">
        <v>122</v>
      </c>
    </row>
    <row r="203" s="14" customFormat="1">
      <c r="A203" s="14"/>
      <c r="B203" s="247"/>
      <c r="C203" s="248"/>
      <c r="D203" s="232" t="s">
        <v>133</v>
      </c>
      <c r="E203" s="249" t="s">
        <v>1</v>
      </c>
      <c r="F203" s="250" t="s">
        <v>331</v>
      </c>
      <c r="G203" s="248"/>
      <c r="H203" s="251">
        <v>-1.8600000000000001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7" t="s">
        <v>133</v>
      </c>
      <c r="AU203" s="257" t="s">
        <v>87</v>
      </c>
      <c r="AV203" s="14" t="s">
        <v>87</v>
      </c>
      <c r="AW203" s="14" t="s">
        <v>33</v>
      </c>
      <c r="AX203" s="14" t="s">
        <v>77</v>
      </c>
      <c r="AY203" s="257" t="s">
        <v>122</v>
      </c>
    </row>
    <row r="204" s="15" customFormat="1">
      <c r="A204" s="15"/>
      <c r="B204" s="261"/>
      <c r="C204" s="262"/>
      <c r="D204" s="232" t="s">
        <v>133</v>
      </c>
      <c r="E204" s="263" t="s">
        <v>1</v>
      </c>
      <c r="F204" s="264" t="s">
        <v>231</v>
      </c>
      <c r="G204" s="262"/>
      <c r="H204" s="265">
        <v>104.741</v>
      </c>
      <c r="I204" s="266"/>
      <c r="J204" s="262"/>
      <c r="K204" s="262"/>
      <c r="L204" s="267"/>
      <c r="M204" s="268"/>
      <c r="N204" s="269"/>
      <c r="O204" s="269"/>
      <c r="P204" s="269"/>
      <c r="Q204" s="269"/>
      <c r="R204" s="269"/>
      <c r="S204" s="269"/>
      <c r="T204" s="270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1" t="s">
        <v>133</v>
      </c>
      <c r="AU204" s="271" t="s">
        <v>87</v>
      </c>
      <c r="AV204" s="15" t="s">
        <v>146</v>
      </c>
      <c r="AW204" s="15" t="s">
        <v>33</v>
      </c>
      <c r="AX204" s="15" t="s">
        <v>85</v>
      </c>
      <c r="AY204" s="271" t="s">
        <v>122</v>
      </c>
    </row>
    <row r="205" s="2" customFormat="1">
      <c r="A205" s="39"/>
      <c r="B205" s="40"/>
      <c r="C205" s="219" t="s">
        <v>332</v>
      </c>
      <c r="D205" s="219" t="s">
        <v>125</v>
      </c>
      <c r="E205" s="220" t="s">
        <v>333</v>
      </c>
      <c r="F205" s="221" t="s">
        <v>334</v>
      </c>
      <c r="G205" s="222" t="s">
        <v>273</v>
      </c>
      <c r="H205" s="223">
        <v>837.928</v>
      </c>
      <c r="I205" s="224"/>
      <c r="J205" s="225">
        <f>ROUND(I205*H205,2)</f>
        <v>0</v>
      </c>
      <c r="K205" s="221" t="s">
        <v>129</v>
      </c>
      <c r="L205" s="45"/>
      <c r="M205" s="226" t="s">
        <v>1</v>
      </c>
      <c r="N205" s="227" t="s">
        <v>42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146</v>
      </c>
      <c r="AT205" s="230" t="s">
        <v>125</v>
      </c>
      <c r="AU205" s="230" t="s">
        <v>87</v>
      </c>
      <c r="AY205" s="18" t="s">
        <v>122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85</v>
      </c>
      <c r="BK205" s="231">
        <f>ROUND(I205*H205,2)</f>
        <v>0</v>
      </c>
      <c r="BL205" s="18" t="s">
        <v>146</v>
      </c>
      <c r="BM205" s="230" t="s">
        <v>335</v>
      </c>
    </row>
    <row r="206" s="2" customFormat="1">
      <c r="A206" s="39"/>
      <c r="B206" s="40"/>
      <c r="C206" s="41"/>
      <c r="D206" s="232" t="s">
        <v>132</v>
      </c>
      <c r="E206" s="41"/>
      <c r="F206" s="233" t="s">
        <v>336</v>
      </c>
      <c r="G206" s="41"/>
      <c r="H206" s="41"/>
      <c r="I206" s="234"/>
      <c r="J206" s="41"/>
      <c r="K206" s="41"/>
      <c r="L206" s="45"/>
      <c r="M206" s="235"/>
      <c r="N206" s="236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132</v>
      </c>
      <c r="AU206" s="18" t="s">
        <v>87</v>
      </c>
    </row>
    <row r="207" s="14" customFormat="1">
      <c r="A207" s="14"/>
      <c r="B207" s="247"/>
      <c r="C207" s="248"/>
      <c r="D207" s="232" t="s">
        <v>133</v>
      </c>
      <c r="E207" s="249" t="s">
        <v>1</v>
      </c>
      <c r="F207" s="250" t="s">
        <v>337</v>
      </c>
      <c r="G207" s="248"/>
      <c r="H207" s="251">
        <v>837.928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7" t="s">
        <v>133</v>
      </c>
      <c r="AU207" s="257" t="s">
        <v>87</v>
      </c>
      <c r="AV207" s="14" t="s">
        <v>87</v>
      </c>
      <c r="AW207" s="14" t="s">
        <v>33</v>
      </c>
      <c r="AX207" s="14" t="s">
        <v>85</v>
      </c>
      <c r="AY207" s="257" t="s">
        <v>122</v>
      </c>
    </row>
    <row r="208" s="2" customFormat="1" ht="16.5" customHeight="1">
      <c r="A208" s="39"/>
      <c r="B208" s="40"/>
      <c r="C208" s="219" t="s">
        <v>338</v>
      </c>
      <c r="D208" s="219" t="s">
        <v>125</v>
      </c>
      <c r="E208" s="220" t="s">
        <v>339</v>
      </c>
      <c r="F208" s="221" t="s">
        <v>340</v>
      </c>
      <c r="G208" s="222" t="s">
        <v>341</v>
      </c>
      <c r="H208" s="223">
        <v>188.53399999999999</v>
      </c>
      <c r="I208" s="224"/>
      <c r="J208" s="225">
        <f>ROUND(I208*H208,2)</f>
        <v>0</v>
      </c>
      <c r="K208" s="221" t="s">
        <v>129</v>
      </c>
      <c r="L208" s="45"/>
      <c r="M208" s="226" t="s">
        <v>1</v>
      </c>
      <c r="N208" s="227" t="s">
        <v>42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146</v>
      </c>
      <c r="AT208" s="230" t="s">
        <v>125</v>
      </c>
      <c r="AU208" s="230" t="s">
        <v>87</v>
      </c>
      <c r="AY208" s="18" t="s">
        <v>122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85</v>
      </c>
      <c r="BK208" s="231">
        <f>ROUND(I208*H208,2)</f>
        <v>0</v>
      </c>
      <c r="BL208" s="18" t="s">
        <v>146</v>
      </c>
      <c r="BM208" s="230" t="s">
        <v>342</v>
      </c>
    </row>
    <row r="209" s="2" customFormat="1">
      <c r="A209" s="39"/>
      <c r="B209" s="40"/>
      <c r="C209" s="41"/>
      <c r="D209" s="232" t="s">
        <v>132</v>
      </c>
      <c r="E209" s="41"/>
      <c r="F209" s="233" t="s">
        <v>343</v>
      </c>
      <c r="G209" s="41"/>
      <c r="H209" s="41"/>
      <c r="I209" s="234"/>
      <c r="J209" s="41"/>
      <c r="K209" s="41"/>
      <c r="L209" s="45"/>
      <c r="M209" s="235"/>
      <c r="N209" s="236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132</v>
      </c>
      <c r="AU209" s="18" t="s">
        <v>87</v>
      </c>
    </row>
    <row r="210" s="14" customFormat="1">
      <c r="A210" s="14"/>
      <c r="B210" s="247"/>
      <c r="C210" s="248"/>
      <c r="D210" s="232" t="s">
        <v>133</v>
      </c>
      <c r="E210" s="249" t="s">
        <v>1</v>
      </c>
      <c r="F210" s="250" t="s">
        <v>344</v>
      </c>
      <c r="G210" s="248"/>
      <c r="H210" s="251">
        <v>188.53399999999999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7" t="s">
        <v>133</v>
      </c>
      <c r="AU210" s="257" t="s">
        <v>87</v>
      </c>
      <c r="AV210" s="14" t="s">
        <v>87</v>
      </c>
      <c r="AW210" s="14" t="s">
        <v>33</v>
      </c>
      <c r="AX210" s="14" t="s">
        <v>85</v>
      </c>
      <c r="AY210" s="257" t="s">
        <v>122</v>
      </c>
    </row>
    <row r="211" s="2" customFormat="1" ht="16.5" customHeight="1">
      <c r="A211" s="39"/>
      <c r="B211" s="40"/>
      <c r="C211" s="219" t="s">
        <v>345</v>
      </c>
      <c r="D211" s="219" t="s">
        <v>125</v>
      </c>
      <c r="E211" s="220" t="s">
        <v>346</v>
      </c>
      <c r="F211" s="221" t="s">
        <v>347</v>
      </c>
      <c r="G211" s="222" t="s">
        <v>273</v>
      </c>
      <c r="H211" s="223">
        <v>1.8600000000000001</v>
      </c>
      <c r="I211" s="224"/>
      <c r="J211" s="225">
        <f>ROUND(I211*H211,2)</f>
        <v>0</v>
      </c>
      <c r="K211" s="221" t="s">
        <v>129</v>
      </c>
      <c r="L211" s="45"/>
      <c r="M211" s="226" t="s">
        <v>1</v>
      </c>
      <c r="N211" s="227" t="s">
        <v>42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146</v>
      </c>
      <c r="AT211" s="230" t="s">
        <v>125</v>
      </c>
      <c r="AU211" s="230" t="s">
        <v>87</v>
      </c>
      <c r="AY211" s="18" t="s">
        <v>122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85</v>
      </c>
      <c r="BK211" s="231">
        <f>ROUND(I211*H211,2)</f>
        <v>0</v>
      </c>
      <c r="BL211" s="18" t="s">
        <v>146</v>
      </c>
      <c r="BM211" s="230" t="s">
        <v>348</v>
      </c>
    </row>
    <row r="212" s="2" customFormat="1">
      <c r="A212" s="39"/>
      <c r="B212" s="40"/>
      <c r="C212" s="41"/>
      <c r="D212" s="232" t="s">
        <v>132</v>
      </c>
      <c r="E212" s="41"/>
      <c r="F212" s="233" t="s">
        <v>349</v>
      </c>
      <c r="G212" s="41"/>
      <c r="H212" s="41"/>
      <c r="I212" s="234"/>
      <c r="J212" s="41"/>
      <c r="K212" s="41"/>
      <c r="L212" s="45"/>
      <c r="M212" s="235"/>
      <c r="N212" s="236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132</v>
      </c>
      <c r="AU212" s="18" t="s">
        <v>87</v>
      </c>
    </row>
    <row r="213" s="14" customFormat="1">
      <c r="A213" s="14"/>
      <c r="B213" s="247"/>
      <c r="C213" s="248"/>
      <c r="D213" s="232" t="s">
        <v>133</v>
      </c>
      <c r="E213" s="249" t="s">
        <v>1</v>
      </c>
      <c r="F213" s="250" t="s">
        <v>350</v>
      </c>
      <c r="G213" s="248"/>
      <c r="H213" s="251">
        <v>1.8600000000000001</v>
      </c>
      <c r="I213" s="252"/>
      <c r="J213" s="248"/>
      <c r="K213" s="248"/>
      <c r="L213" s="253"/>
      <c r="M213" s="254"/>
      <c r="N213" s="255"/>
      <c r="O213" s="255"/>
      <c r="P213" s="255"/>
      <c r="Q213" s="255"/>
      <c r="R213" s="255"/>
      <c r="S213" s="255"/>
      <c r="T213" s="25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7" t="s">
        <v>133</v>
      </c>
      <c r="AU213" s="257" t="s">
        <v>87</v>
      </c>
      <c r="AV213" s="14" t="s">
        <v>87</v>
      </c>
      <c r="AW213" s="14" t="s">
        <v>33</v>
      </c>
      <c r="AX213" s="14" t="s">
        <v>85</v>
      </c>
      <c r="AY213" s="257" t="s">
        <v>122</v>
      </c>
    </row>
    <row r="214" s="13" customFormat="1">
      <c r="A214" s="13"/>
      <c r="B214" s="237"/>
      <c r="C214" s="238"/>
      <c r="D214" s="232" t="s">
        <v>133</v>
      </c>
      <c r="E214" s="239" t="s">
        <v>1</v>
      </c>
      <c r="F214" s="240" t="s">
        <v>351</v>
      </c>
      <c r="G214" s="238"/>
      <c r="H214" s="239" t="s">
        <v>1</v>
      </c>
      <c r="I214" s="241"/>
      <c r="J214" s="238"/>
      <c r="K214" s="238"/>
      <c r="L214" s="242"/>
      <c r="M214" s="243"/>
      <c r="N214" s="244"/>
      <c r="O214" s="244"/>
      <c r="P214" s="244"/>
      <c r="Q214" s="244"/>
      <c r="R214" s="244"/>
      <c r="S214" s="244"/>
      <c r="T214" s="24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6" t="s">
        <v>133</v>
      </c>
      <c r="AU214" s="246" t="s">
        <v>87</v>
      </c>
      <c r="AV214" s="13" t="s">
        <v>85</v>
      </c>
      <c r="AW214" s="13" t="s">
        <v>33</v>
      </c>
      <c r="AX214" s="13" t="s">
        <v>77</v>
      </c>
      <c r="AY214" s="246" t="s">
        <v>122</v>
      </c>
    </row>
    <row r="215" s="2" customFormat="1" ht="21.75" customHeight="1">
      <c r="A215" s="39"/>
      <c r="B215" s="40"/>
      <c r="C215" s="219" t="s">
        <v>7</v>
      </c>
      <c r="D215" s="219" t="s">
        <v>125</v>
      </c>
      <c r="E215" s="220" t="s">
        <v>352</v>
      </c>
      <c r="F215" s="221" t="s">
        <v>353</v>
      </c>
      <c r="G215" s="222" t="s">
        <v>273</v>
      </c>
      <c r="H215" s="223">
        <v>51.119999999999997</v>
      </c>
      <c r="I215" s="224"/>
      <c r="J215" s="225">
        <f>ROUND(I215*H215,2)</f>
        <v>0</v>
      </c>
      <c r="K215" s="221" t="s">
        <v>129</v>
      </c>
      <c r="L215" s="45"/>
      <c r="M215" s="226" t="s">
        <v>1</v>
      </c>
      <c r="N215" s="227" t="s">
        <v>42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146</v>
      </c>
      <c r="AT215" s="230" t="s">
        <v>125</v>
      </c>
      <c r="AU215" s="230" t="s">
        <v>87</v>
      </c>
      <c r="AY215" s="18" t="s">
        <v>122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85</v>
      </c>
      <c r="BK215" s="231">
        <f>ROUND(I215*H215,2)</f>
        <v>0</v>
      </c>
      <c r="BL215" s="18" t="s">
        <v>146</v>
      </c>
      <c r="BM215" s="230" t="s">
        <v>354</v>
      </c>
    </row>
    <row r="216" s="2" customFormat="1">
      <c r="A216" s="39"/>
      <c r="B216" s="40"/>
      <c r="C216" s="41"/>
      <c r="D216" s="232" t="s">
        <v>132</v>
      </c>
      <c r="E216" s="41"/>
      <c r="F216" s="233" t="s">
        <v>355</v>
      </c>
      <c r="G216" s="41"/>
      <c r="H216" s="41"/>
      <c r="I216" s="234"/>
      <c r="J216" s="41"/>
      <c r="K216" s="41"/>
      <c r="L216" s="45"/>
      <c r="M216" s="235"/>
      <c r="N216" s="236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132</v>
      </c>
      <c r="AU216" s="18" t="s">
        <v>87</v>
      </c>
    </row>
    <row r="217" s="14" customFormat="1">
      <c r="A217" s="14"/>
      <c r="B217" s="247"/>
      <c r="C217" s="248"/>
      <c r="D217" s="232" t="s">
        <v>133</v>
      </c>
      <c r="E217" s="249" t="s">
        <v>1</v>
      </c>
      <c r="F217" s="250" t="s">
        <v>356</v>
      </c>
      <c r="G217" s="248"/>
      <c r="H217" s="251">
        <v>0.39000000000000001</v>
      </c>
      <c r="I217" s="252"/>
      <c r="J217" s="248"/>
      <c r="K217" s="248"/>
      <c r="L217" s="253"/>
      <c r="M217" s="254"/>
      <c r="N217" s="255"/>
      <c r="O217" s="255"/>
      <c r="P217" s="255"/>
      <c r="Q217" s="255"/>
      <c r="R217" s="255"/>
      <c r="S217" s="255"/>
      <c r="T217" s="25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7" t="s">
        <v>133</v>
      </c>
      <c r="AU217" s="257" t="s">
        <v>87</v>
      </c>
      <c r="AV217" s="14" t="s">
        <v>87</v>
      </c>
      <c r="AW217" s="14" t="s">
        <v>33</v>
      </c>
      <c r="AX217" s="14" t="s">
        <v>77</v>
      </c>
      <c r="AY217" s="257" t="s">
        <v>122</v>
      </c>
    </row>
    <row r="218" s="14" customFormat="1">
      <c r="A218" s="14"/>
      <c r="B218" s="247"/>
      <c r="C218" s="248"/>
      <c r="D218" s="232" t="s">
        <v>133</v>
      </c>
      <c r="E218" s="249" t="s">
        <v>1</v>
      </c>
      <c r="F218" s="250" t="s">
        <v>357</v>
      </c>
      <c r="G218" s="248"/>
      <c r="H218" s="251">
        <v>50.729999999999997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7" t="s">
        <v>133</v>
      </c>
      <c r="AU218" s="257" t="s">
        <v>87</v>
      </c>
      <c r="AV218" s="14" t="s">
        <v>87</v>
      </c>
      <c r="AW218" s="14" t="s">
        <v>33</v>
      </c>
      <c r="AX218" s="14" t="s">
        <v>77</v>
      </c>
      <c r="AY218" s="257" t="s">
        <v>122</v>
      </c>
    </row>
    <row r="219" s="13" customFormat="1">
      <c r="A219" s="13"/>
      <c r="B219" s="237"/>
      <c r="C219" s="238"/>
      <c r="D219" s="232" t="s">
        <v>133</v>
      </c>
      <c r="E219" s="239" t="s">
        <v>1</v>
      </c>
      <c r="F219" s="240" t="s">
        <v>358</v>
      </c>
      <c r="G219" s="238"/>
      <c r="H219" s="239" t="s">
        <v>1</v>
      </c>
      <c r="I219" s="241"/>
      <c r="J219" s="238"/>
      <c r="K219" s="238"/>
      <c r="L219" s="242"/>
      <c r="M219" s="243"/>
      <c r="N219" s="244"/>
      <c r="O219" s="244"/>
      <c r="P219" s="244"/>
      <c r="Q219" s="244"/>
      <c r="R219" s="244"/>
      <c r="S219" s="244"/>
      <c r="T219" s="24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6" t="s">
        <v>133</v>
      </c>
      <c r="AU219" s="246" t="s">
        <v>87</v>
      </c>
      <c r="AV219" s="13" t="s">
        <v>85</v>
      </c>
      <c r="AW219" s="13" t="s">
        <v>33</v>
      </c>
      <c r="AX219" s="13" t="s">
        <v>77</v>
      </c>
      <c r="AY219" s="246" t="s">
        <v>122</v>
      </c>
    </row>
    <row r="220" s="15" customFormat="1">
      <c r="A220" s="15"/>
      <c r="B220" s="261"/>
      <c r="C220" s="262"/>
      <c r="D220" s="232" t="s">
        <v>133</v>
      </c>
      <c r="E220" s="263" t="s">
        <v>1</v>
      </c>
      <c r="F220" s="264" t="s">
        <v>231</v>
      </c>
      <c r="G220" s="262"/>
      <c r="H220" s="265">
        <v>51.119999999999997</v>
      </c>
      <c r="I220" s="266"/>
      <c r="J220" s="262"/>
      <c r="K220" s="262"/>
      <c r="L220" s="267"/>
      <c r="M220" s="268"/>
      <c r="N220" s="269"/>
      <c r="O220" s="269"/>
      <c r="P220" s="269"/>
      <c r="Q220" s="269"/>
      <c r="R220" s="269"/>
      <c r="S220" s="269"/>
      <c r="T220" s="270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1" t="s">
        <v>133</v>
      </c>
      <c r="AU220" s="271" t="s">
        <v>87</v>
      </c>
      <c r="AV220" s="15" t="s">
        <v>146</v>
      </c>
      <c r="AW220" s="15" t="s">
        <v>33</v>
      </c>
      <c r="AX220" s="15" t="s">
        <v>85</v>
      </c>
      <c r="AY220" s="271" t="s">
        <v>122</v>
      </c>
    </row>
    <row r="221" s="2" customFormat="1" ht="16.5" customHeight="1">
      <c r="A221" s="39"/>
      <c r="B221" s="40"/>
      <c r="C221" s="272" t="s">
        <v>359</v>
      </c>
      <c r="D221" s="272" t="s">
        <v>360</v>
      </c>
      <c r="E221" s="273" t="s">
        <v>361</v>
      </c>
      <c r="F221" s="274" t="s">
        <v>362</v>
      </c>
      <c r="G221" s="275" t="s">
        <v>341</v>
      </c>
      <c r="H221" s="276">
        <v>79.945999999999998</v>
      </c>
      <c r="I221" s="277"/>
      <c r="J221" s="278">
        <f>ROUND(I221*H221,2)</f>
        <v>0</v>
      </c>
      <c r="K221" s="274" t="s">
        <v>129</v>
      </c>
      <c r="L221" s="279"/>
      <c r="M221" s="280" t="s">
        <v>1</v>
      </c>
      <c r="N221" s="281" t="s">
        <v>42</v>
      </c>
      <c r="O221" s="92"/>
      <c r="P221" s="228">
        <f>O221*H221</f>
        <v>0</v>
      </c>
      <c r="Q221" s="228">
        <v>1</v>
      </c>
      <c r="R221" s="228">
        <f>Q221*H221</f>
        <v>79.945999999999998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175</v>
      </c>
      <c r="AT221" s="230" t="s">
        <v>360</v>
      </c>
      <c r="AU221" s="230" t="s">
        <v>87</v>
      </c>
      <c r="AY221" s="18" t="s">
        <v>122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85</v>
      </c>
      <c r="BK221" s="231">
        <f>ROUND(I221*H221,2)</f>
        <v>0</v>
      </c>
      <c r="BL221" s="18" t="s">
        <v>146</v>
      </c>
      <c r="BM221" s="230" t="s">
        <v>363</v>
      </c>
    </row>
    <row r="222" s="2" customFormat="1">
      <c r="A222" s="39"/>
      <c r="B222" s="40"/>
      <c r="C222" s="41"/>
      <c r="D222" s="232" t="s">
        <v>132</v>
      </c>
      <c r="E222" s="41"/>
      <c r="F222" s="233" t="s">
        <v>362</v>
      </c>
      <c r="G222" s="41"/>
      <c r="H222" s="41"/>
      <c r="I222" s="234"/>
      <c r="J222" s="41"/>
      <c r="K222" s="41"/>
      <c r="L222" s="45"/>
      <c r="M222" s="235"/>
      <c r="N222" s="236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132</v>
      </c>
      <c r="AU222" s="18" t="s">
        <v>87</v>
      </c>
    </row>
    <row r="223" s="13" customFormat="1">
      <c r="A223" s="13"/>
      <c r="B223" s="237"/>
      <c r="C223" s="238"/>
      <c r="D223" s="232" t="s">
        <v>133</v>
      </c>
      <c r="E223" s="239" t="s">
        <v>1</v>
      </c>
      <c r="F223" s="240" t="s">
        <v>364</v>
      </c>
      <c r="G223" s="238"/>
      <c r="H223" s="239" t="s">
        <v>1</v>
      </c>
      <c r="I223" s="241"/>
      <c r="J223" s="238"/>
      <c r="K223" s="238"/>
      <c r="L223" s="242"/>
      <c r="M223" s="243"/>
      <c r="N223" s="244"/>
      <c r="O223" s="244"/>
      <c r="P223" s="244"/>
      <c r="Q223" s="244"/>
      <c r="R223" s="244"/>
      <c r="S223" s="244"/>
      <c r="T223" s="24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6" t="s">
        <v>133</v>
      </c>
      <c r="AU223" s="246" t="s">
        <v>87</v>
      </c>
      <c r="AV223" s="13" t="s">
        <v>85</v>
      </c>
      <c r="AW223" s="13" t="s">
        <v>33</v>
      </c>
      <c r="AX223" s="13" t="s">
        <v>77</v>
      </c>
      <c r="AY223" s="246" t="s">
        <v>122</v>
      </c>
    </row>
    <row r="224" s="14" customFormat="1">
      <c r="A224" s="14"/>
      <c r="B224" s="247"/>
      <c r="C224" s="248"/>
      <c r="D224" s="232" t="s">
        <v>133</v>
      </c>
      <c r="E224" s="249" t="s">
        <v>1</v>
      </c>
      <c r="F224" s="250" t="s">
        <v>365</v>
      </c>
      <c r="G224" s="248"/>
      <c r="H224" s="251">
        <v>102.24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7" t="s">
        <v>133</v>
      </c>
      <c r="AU224" s="257" t="s">
        <v>87</v>
      </c>
      <c r="AV224" s="14" t="s">
        <v>87</v>
      </c>
      <c r="AW224" s="14" t="s">
        <v>33</v>
      </c>
      <c r="AX224" s="14" t="s">
        <v>77</v>
      </c>
      <c r="AY224" s="257" t="s">
        <v>122</v>
      </c>
    </row>
    <row r="225" s="14" customFormat="1">
      <c r="A225" s="14"/>
      <c r="B225" s="247"/>
      <c r="C225" s="248"/>
      <c r="D225" s="232" t="s">
        <v>133</v>
      </c>
      <c r="E225" s="249" t="s">
        <v>1</v>
      </c>
      <c r="F225" s="250" t="s">
        <v>366</v>
      </c>
      <c r="G225" s="248"/>
      <c r="H225" s="251">
        <v>-22.294</v>
      </c>
      <c r="I225" s="252"/>
      <c r="J225" s="248"/>
      <c r="K225" s="248"/>
      <c r="L225" s="253"/>
      <c r="M225" s="254"/>
      <c r="N225" s="255"/>
      <c r="O225" s="255"/>
      <c r="P225" s="255"/>
      <c r="Q225" s="255"/>
      <c r="R225" s="255"/>
      <c r="S225" s="255"/>
      <c r="T225" s="25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7" t="s">
        <v>133</v>
      </c>
      <c r="AU225" s="257" t="s">
        <v>87</v>
      </c>
      <c r="AV225" s="14" t="s">
        <v>87</v>
      </c>
      <c r="AW225" s="14" t="s">
        <v>33</v>
      </c>
      <c r="AX225" s="14" t="s">
        <v>77</v>
      </c>
      <c r="AY225" s="257" t="s">
        <v>122</v>
      </c>
    </row>
    <row r="226" s="15" customFormat="1">
      <c r="A226" s="15"/>
      <c r="B226" s="261"/>
      <c r="C226" s="262"/>
      <c r="D226" s="232" t="s">
        <v>133</v>
      </c>
      <c r="E226" s="263" t="s">
        <v>1</v>
      </c>
      <c r="F226" s="264" t="s">
        <v>231</v>
      </c>
      <c r="G226" s="262"/>
      <c r="H226" s="265">
        <v>79.945999999999998</v>
      </c>
      <c r="I226" s="266"/>
      <c r="J226" s="262"/>
      <c r="K226" s="262"/>
      <c r="L226" s="267"/>
      <c r="M226" s="268"/>
      <c r="N226" s="269"/>
      <c r="O226" s="269"/>
      <c r="P226" s="269"/>
      <c r="Q226" s="269"/>
      <c r="R226" s="269"/>
      <c r="S226" s="269"/>
      <c r="T226" s="270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1" t="s">
        <v>133</v>
      </c>
      <c r="AU226" s="271" t="s">
        <v>87</v>
      </c>
      <c r="AV226" s="15" t="s">
        <v>146</v>
      </c>
      <c r="AW226" s="15" t="s">
        <v>33</v>
      </c>
      <c r="AX226" s="15" t="s">
        <v>85</v>
      </c>
      <c r="AY226" s="271" t="s">
        <v>122</v>
      </c>
    </row>
    <row r="227" s="2" customFormat="1" ht="16.5" customHeight="1">
      <c r="A227" s="39"/>
      <c r="B227" s="40"/>
      <c r="C227" s="219" t="s">
        <v>367</v>
      </c>
      <c r="D227" s="219" t="s">
        <v>125</v>
      </c>
      <c r="E227" s="220" t="s">
        <v>368</v>
      </c>
      <c r="F227" s="221" t="s">
        <v>369</v>
      </c>
      <c r="G227" s="222" t="s">
        <v>273</v>
      </c>
      <c r="H227" s="223">
        <v>1.907</v>
      </c>
      <c r="I227" s="224"/>
      <c r="J227" s="225">
        <f>ROUND(I227*H227,2)</f>
        <v>0</v>
      </c>
      <c r="K227" s="221" t="s">
        <v>129</v>
      </c>
      <c r="L227" s="45"/>
      <c r="M227" s="226" t="s">
        <v>1</v>
      </c>
      <c r="N227" s="227" t="s">
        <v>42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146</v>
      </c>
      <c r="AT227" s="230" t="s">
        <v>125</v>
      </c>
      <c r="AU227" s="230" t="s">
        <v>87</v>
      </c>
      <c r="AY227" s="18" t="s">
        <v>122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85</v>
      </c>
      <c r="BK227" s="231">
        <f>ROUND(I227*H227,2)</f>
        <v>0</v>
      </c>
      <c r="BL227" s="18" t="s">
        <v>146</v>
      </c>
      <c r="BM227" s="230" t="s">
        <v>370</v>
      </c>
    </row>
    <row r="228" s="2" customFormat="1">
      <c r="A228" s="39"/>
      <c r="B228" s="40"/>
      <c r="C228" s="41"/>
      <c r="D228" s="232" t="s">
        <v>132</v>
      </c>
      <c r="E228" s="41"/>
      <c r="F228" s="233" t="s">
        <v>371</v>
      </c>
      <c r="G228" s="41"/>
      <c r="H228" s="41"/>
      <c r="I228" s="234"/>
      <c r="J228" s="41"/>
      <c r="K228" s="41"/>
      <c r="L228" s="45"/>
      <c r="M228" s="235"/>
      <c r="N228" s="236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132</v>
      </c>
      <c r="AU228" s="18" t="s">
        <v>87</v>
      </c>
    </row>
    <row r="229" s="14" customFormat="1">
      <c r="A229" s="14"/>
      <c r="B229" s="247"/>
      <c r="C229" s="248"/>
      <c r="D229" s="232" t="s">
        <v>133</v>
      </c>
      <c r="E229" s="249" t="s">
        <v>1</v>
      </c>
      <c r="F229" s="250" t="s">
        <v>372</v>
      </c>
      <c r="G229" s="248"/>
      <c r="H229" s="251">
        <v>4.7249999999999996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7" t="s">
        <v>133</v>
      </c>
      <c r="AU229" s="257" t="s">
        <v>87</v>
      </c>
      <c r="AV229" s="14" t="s">
        <v>87</v>
      </c>
      <c r="AW229" s="14" t="s">
        <v>33</v>
      </c>
      <c r="AX229" s="14" t="s">
        <v>77</v>
      </c>
      <c r="AY229" s="257" t="s">
        <v>122</v>
      </c>
    </row>
    <row r="230" s="14" customFormat="1">
      <c r="A230" s="14"/>
      <c r="B230" s="247"/>
      <c r="C230" s="248"/>
      <c r="D230" s="232" t="s">
        <v>133</v>
      </c>
      <c r="E230" s="249" t="s">
        <v>1</v>
      </c>
      <c r="F230" s="250" t="s">
        <v>373</v>
      </c>
      <c r="G230" s="248"/>
      <c r="H230" s="251">
        <v>2.8799999999999999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7" t="s">
        <v>133</v>
      </c>
      <c r="AU230" s="257" t="s">
        <v>87</v>
      </c>
      <c r="AV230" s="14" t="s">
        <v>87</v>
      </c>
      <c r="AW230" s="14" t="s">
        <v>33</v>
      </c>
      <c r="AX230" s="14" t="s">
        <v>77</v>
      </c>
      <c r="AY230" s="257" t="s">
        <v>122</v>
      </c>
    </row>
    <row r="231" s="14" customFormat="1">
      <c r="A231" s="14"/>
      <c r="B231" s="247"/>
      <c r="C231" s="248"/>
      <c r="D231" s="232" t="s">
        <v>133</v>
      </c>
      <c r="E231" s="249" t="s">
        <v>1</v>
      </c>
      <c r="F231" s="250" t="s">
        <v>374</v>
      </c>
      <c r="G231" s="248"/>
      <c r="H231" s="251">
        <v>-3.9489999999999998</v>
      </c>
      <c r="I231" s="252"/>
      <c r="J231" s="248"/>
      <c r="K231" s="248"/>
      <c r="L231" s="253"/>
      <c r="M231" s="254"/>
      <c r="N231" s="255"/>
      <c r="O231" s="255"/>
      <c r="P231" s="255"/>
      <c r="Q231" s="255"/>
      <c r="R231" s="255"/>
      <c r="S231" s="255"/>
      <c r="T231" s="25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7" t="s">
        <v>133</v>
      </c>
      <c r="AU231" s="257" t="s">
        <v>87</v>
      </c>
      <c r="AV231" s="14" t="s">
        <v>87</v>
      </c>
      <c r="AW231" s="14" t="s">
        <v>33</v>
      </c>
      <c r="AX231" s="14" t="s">
        <v>77</v>
      </c>
      <c r="AY231" s="257" t="s">
        <v>122</v>
      </c>
    </row>
    <row r="232" s="13" customFormat="1">
      <c r="A232" s="13"/>
      <c r="B232" s="237"/>
      <c r="C232" s="238"/>
      <c r="D232" s="232" t="s">
        <v>133</v>
      </c>
      <c r="E232" s="239" t="s">
        <v>1</v>
      </c>
      <c r="F232" s="240" t="s">
        <v>375</v>
      </c>
      <c r="G232" s="238"/>
      <c r="H232" s="239" t="s">
        <v>1</v>
      </c>
      <c r="I232" s="241"/>
      <c r="J232" s="238"/>
      <c r="K232" s="238"/>
      <c r="L232" s="242"/>
      <c r="M232" s="243"/>
      <c r="N232" s="244"/>
      <c r="O232" s="244"/>
      <c r="P232" s="244"/>
      <c r="Q232" s="244"/>
      <c r="R232" s="244"/>
      <c r="S232" s="244"/>
      <c r="T232" s="24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6" t="s">
        <v>133</v>
      </c>
      <c r="AU232" s="246" t="s">
        <v>87</v>
      </c>
      <c r="AV232" s="13" t="s">
        <v>85</v>
      </c>
      <c r="AW232" s="13" t="s">
        <v>33</v>
      </c>
      <c r="AX232" s="13" t="s">
        <v>77</v>
      </c>
      <c r="AY232" s="246" t="s">
        <v>122</v>
      </c>
    </row>
    <row r="233" s="14" customFormat="1">
      <c r="A233" s="14"/>
      <c r="B233" s="247"/>
      <c r="C233" s="248"/>
      <c r="D233" s="232" t="s">
        <v>133</v>
      </c>
      <c r="E233" s="249" t="s">
        <v>1</v>
      </c>
      <c r="F233" s="250" t="s">
        <v>376</v>
      </c>
      <c r="G233" s="248"/>
      <c r="H233" s="251">
        <v>-0.56499999999999995</v>
      </c>
      <c r="I233" s="252"/>
      <c r="J233" s="248"/>
      <c r="K233" s="248"/>
      <c r="L233" s="253"/>
      <c r="M233" s="254"/>
      <c r="N233" s="255"/>
      <c r="O233" s="255"/>
      <c r="P233" s="255"/>
      <c r="Q233" s="255"/>
      <c r="R233" s="255"/>
      <c r="S233" s="255"/>
      <c r="T233" s="25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7" t="s">
        <v>133</v>
      </c>
      <c r="AU233" s="257" t="s">
        <v>87</v>
      </c>
      <c r="AV233" s="14" t="s">
        <v>87</v>
      </c>
      <c r="AW233" s="14" t="s">
        <v>33</v>
      </c>
      <c r="AX233" s="14" t="s">
        <v>77</v>
      </c>
      <c r="AY233" s="257" t="s">
        <v>122</v>
      </c>
    </row>
    <row r="234" s="13" customFormat="1">
      <c r="A234" s="13"/>
      <c r="B234" s="237"/>
      <c r="C234" s="238"/>
      <c r="D234" s="232" t="s">
        <v>133</v>
      </c>
      <c r="E234" s="239" t="s">
        <v>1</v>
      </c>
      <c r="F234" s="240" t="s">
        <v>377</v>
      </c>
      <c r="G234" s="238"/>
      <c r="H234" s="239" t="s">
        <v>1</v>
      </c>
      <c r="I234" s="241"/>
      <c r="J234" s="238"/>
      <c r="K234" s="238"/>
      <c r="L234" s="242"/>
      <c r="M234" s="243"/>
      <c r="N234" s="244"/>
      <c r="O234" s="244"/>
      <c r="P234" s="244"/>
      <c r="Q234" s="244"/>
      <c r="R234" s="244"/>
      <c r="S234" s="244"/>
      <c r="T234" s="24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6" t="s">
        <v>133</v>
      </c>
      <c r="AU234" s="246" t="s">
        <v>87</v>
      </c>
      <c r="AV234" s="13" t="s">
        <v>85</v>
      </c>
      <c r="AW234" s="13" t="s">
        <v>33</v>
      </c>
      <c r="AX234" s="13" t="s">
        <v>77</v>
      </c>
      <c r="AY234" s="246" t="s">
        <v>122</v>
      </c>
    </row>
    <row r="235" s="14" customFormat="1">
      <c r="A235" s="14"/>
      <c r="B235" s="247"/>
      <c r="C235" s="248"/>
      <c r="D235" s="232" t="s">
        <v>133</v>
      </c>
      <c r="E235" s="249" t="s">
        <v>1</v>
      </c>
      <c r="F235" s="250" t="s">
        <v>378</v>
      </c>
      <c r="G235" s="248"/>
      <c r="H235" s="251">
        <v>-1.1839999999999999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7" t="s">
        <v>133</v>
      </c>
      <c r="AU235" s="257" t="s">
        <v>87</v>
      </c>
      <c r="AV235" s="14" t="s">
        <v>87</v>
      </c>
      <c r="AW235" s="14" t="s">
        <v>33</v>
      </c>
      <c r="AX235" s="14" t="s">
        <v>77</v>
      </c>
      <c r="AY235" s="257" t="s">
        <v>122</v>
      </c>
    </row>
    <row r="236" s="15" customFormat="1">
      <c r="A236" s="15"/>
      <c r="B236" s="261"/>
      <c r="C236" s="262"/>
      <c r="D236" s="232" t="s">
        <v>133</v>
      </c>
      <c r="E236" s="263" t="s">
        <v>1</v>
      </c>
      <c r="F236" s="264" t="s">
        <v>231</v>
      </c>
      <c r="G236" s="262"/>
      <c r="H236" s="265">
        <v>1.9069999999999998</v>
      </c>
      <c r="I236" s="266"/>
      <c r="J236" s="262"/>
      <c r="K236" s="262"/>
      <c r="L236" s="267"/>
      <c r="M236" s="268"/>
      <c r="N236" s="269"/>
      <c r="O236" s="269"/>
      <c r="P236" s="269"/>
      <c r="Q236" s="269"/>
      <c r="R236" s="269"/>
      <c r="S236" s="269"/>
      <c r="T236" s="270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1" t="s">
        <v>133</v>
      </c>
      <c r="AU236" s="271" t="s">
        <v>87</v>
      </c>
      <c r="AV236" s="15" t="s">
        <v>146</v>
      </c>
      <c r="AW236" s="15" t="s">
        <v>33</v>
      </c>
      <c r="AX236" s="15" t="s">
        <v>85</v>
      </c>
      <c r="AY236" s="271" t="s">
        <v>122</v>
      </c>
    </row>
    <row r="237" s="2" customFormat="1" ht="16.5" customHeight="1">
      <c r="A237" s="39"/>
      <c r="B237" s="40"/>
      <c r="C237" s="219" t="s">
        <v>379</v>
      </c>
      <c r="D237" s="219" t="s">
        <v>125</v>
      </c>
      <c r="E237" s="220" t="s">
        <v>380</v>
      </c>
      <c r="F237" s="221" t="s">
        <v>381</v>
      </c>
      <c r="G237" s="222" t="s">
        <v>273</v>
      </c>
      <c r="H237" s="223">
        <v>2.9340000000000002</v>
      </c>
      <c r="I237" s="224"/>
      <c r="J237" s="225">
        <f>ROUND(I237*H237,2)</f>
        <v>0</v>
      </c>
      <c r="K237" s="221" t="s">
        <v>129</v>
      </c>
      <c r="L237" s="45"/>
      <c r="M237" s="226" t="s">
        <v>1</v>
      </c>
      <c r="N237" s="227" t="s">
        <v>42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146</v>
      </c>
      <c r="AT237" s="230" t="s">
        <v>125</v>
      </c>
      <c r="AU237" s="230" t="s">
        <v>87</v>
      </c>
      <c r="AY237" s="18" t="s">
        <v>122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85</v>
      </c>
      <c r="BK237" s="231">
        <f>ROUND(I237*H237,2)</f>
        <v>0</v>
      </c>
      <c r="BL237" s="18" t="s">
        <v>146</v>
      </c>
      <c r="BM237" s="230" t="s">
        <v>382</v>
      </c>
    </row>
    <row r="238" s="2" customFormat="1">
      <c r="A238" s="39"/>
      <c r="B238" s="40"/>
      <c r="C238" s="41"/>
      <c r="D238" s="232" t="s">
        <v>132</v>
      </c>
      <c r="E238" s="41"/>
      <c r="F238" s="233" t="s">
        <v>383</v>
      </c>
      <c r="G238" s="41"/>
      <c r="H238" s="41"/>
      <c r="I238" s="234"/>
      <c r="J238" s="41"/>
      <c r="K238" s="41"/>
      <c r="L238" s="45"/>
      <c r="M238" s="235"/>
      <c r="N238" s="236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132</v>
      </c>
      <c r="AU238" s="18" t="s">
        <v>87</v>
      </c>
    </row>
    <row r="239" s="13" customFormat="1">
      <c r="A239" s="13"/>
      <c r="B239" s="237"/>
      <c r="C239" s="238"/>
      <c r="D239" s="232" t="s">
        <v>133</v>
      </c>
      <c r="E239" s="239" t="s">
        <v>1</v>
      </c>
      <c r="F239" s="240" t="s">
        <v>384</v>
      </c>
      <c r="G239" s="238"/>
      <c r="H239" s="239" t="s">
        <v>1</v>
      </c>
      <c r="I239" s="241"/>
      <c r="J239" s="238"/>
      <c r="K239" s="238"/>
      <c r="L239" s="242"/>
      <c r="M239" s="243"/>
      <c r="N239" s="244"/>
      <c r="O239" s="244"/>
      <c r="P239" s="244"/>
      <c r="Q239" s="244"/>
      <c r="R239" s="244"/>
      <c r="S239" s="244"/>
      <c r="T239" s="24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6" t="s">
        <v>133</v>
      </c>
      <c r="AU239" s="246" t="s">
        <v>87</v>
      </c>
      <c r="AV239" s="13" t="s">
        <v>85</v>
      </c>
      <c r="AW239" s="13" t="s">
        <v>33</v>
      </c>
      <c r="AX239" s="13" t="s">
        <v>77</v>
      </c>
      <c r="AY239" s="246" t="s">
        <v>122</v>
      </c>
    </row>
    <row r="240" s="14" customFormat="1">
      <c r="A240" s="14"/>
      <c r="B240" s="247"/>
      <c r="C240" s="248"/>
      <c r="D240" s="232" t="s">
        <v>133</v>
      </c>
      <c r="E240" s="249" t="s">
        <v>1</v>
      </c>
      <c r="F240" s="250" t="s">
        <v>385</v>
      </c>
      <c r="G240" s="248"/>
      <c r="H240" s="251">
        <v>0.45000000000000001</v>
      </c>
      <c r="I240" s="252"/>
      <c r="J240" s="248"/>
      <c r="K240" s="248"/>
      <c r="L240" s="253"/>
      <c r="M240" s="254"/>
      <c r="N240" s="255"/>
      <c r="O240" s="255"/>
      <c r="P240" s="255"/>
      <c r="Q240" s="255"/>
      <c r="R240" s="255"/>
      <c r="S240" s="255"/>
      <c r="T240" s="25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7" t="s">
        <v>133</v>
      </c>
      <c r="AU240" s="257" t="s">
        <v>87</v>
      </c>
      <c r="AV240" s="14" t="s">
        <v>87</v>
      </c>
      <c r="AW240" s="14" t="s">
        <v>33</v>
      </c>
      <c r="AX240" s="14" t="s">
        <v>77</v>
      </c>
      <c r="AY240" s="257" t="s">
        <v>122</v>
      </c>
    </row>
    <row r="241" s="13" customFormat="1">
      <c r="A241" s="13"/>
      <c r="B241" s="237"/>
      <c r="C241" s="238"/>
      <c r="D241" s="232" t="s">
        <v>133</v>
      </c>
      <c r="E241" s="239" t="s">
        <v>1</v>
      </c>
      <c r="F241" s="240" t="s">
        <v>386</v>
      </c>
      <c r="G241" s="238"/>
      <c r="H241" s="239" t="s">
        <v>1</v>
      </c>
      <c r="I241" s="241"/>
      <c r="J241" s="238"/>
      <c r="K241" s="238"/>
      <c r="L241" s="242"/>
      <c r="M241" s="243"/>
      <c r="N241" s="244"/>
      <c r="O241" s="244"/>
      <c r="P241" s="244"/>
      <c r="Q241" s="244"/>
      <c r="R241" s="244"/>
      <c r="S241" s="244"/>
      <c r="T241" s="24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6" t="s">
        <v>133</v>
      </c>
      <c r="AU241" s="246" t="s">
        <v>87</v>
      </c>
      <c r="AV241" s="13" t="s">
        <v>85</v>
      </c>
      <c r="AW241" s="13" t="s">
        <v>33</v>
      </c>
      <c r="AX241" s="13" t="s">
        <v>77</v>
      </c>
      <c r="AY241" s="246" t="s">
        <v>122</v>
      </c>
    </row>
    <row r="242" s="14" customFormat="1">
      <c r="A242" s="14"/>
      <c r="B242" s="247"/>
      <c r="C242" s="248"/>
      <c r="D242" s="232" t="s">
        <v>133</v>
      </c>
      <c r="E242" s="249" t="s">
        <v>1</v>
      </c>
      <c r="F242" s="250" t="s">
        <v>387</v>
      </c>
      <c r="G242" s="248"/>
      <c r="H242" s="251">
        <v>3.4990000000000001</v>
      </c>
      <c r="I242" s="252"/>
      <c r="J242" s="248"/>
      <c r="K242" s="248"/>
      <c r="L242" s="253"/>
      <c r="M242" s="254"/>
      <c r="N242" s="255"/>
      <c r="O242" s="255"/>
      <c r="P242" s="255"/>
      <c r="Q242" s="255"/>
      <c r="R242" s="255"/>
      <c r="S242" s="255"/>
      <c r="T242" s="25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7" t="s">
        <v>133</v>
      </c>
      <c r="AU242" s="257" t="s">
        <v>87</v>
      </c>
      <c r="AV242" s="14" t="s">
        <v>87</v>
      </c>
      <c r="AW242" s="14" t="s">
        <v>33</v>
      </c>
      <c r="AX242" s="14" t="s">
        <v>77</v>
      </c>
      <c r="AY242" s="257" t="s">
        <v>122</v>
      </c>
    </row>
    <row r="243" s="16" customFormat="1">
      <c r="A243" s="16"/>
      <c r="B243" s="282"/>
      <c r="C243" s="283"/>
      <c r="D243" s="232" t="s">
        <v>133</v>
      </c>
      <c r="E243" s="284" t="s">
        <v>1</v>
      </c>
      <c r="F243" s="285" t="s">
        <v>388</v>
      </c>
      <c r="G243" s="283"/>
      <c r="H243" s="286">
        <v>3.9490000000000003</v>
      </c>
      <c r="I243" s="287"/>
      <c r="J243" s="283"/>
      <c r="K243" s="283"/>
      <c r="L243" s="288"/>
      <c r="M243" s="289"/>
      <c r="N243" s="290"/>
      <c r="O243" s="290"/>
      <c r="P243" s="290"/>
      <c r="Q243" s="290"/>
      <c r="R243" s="290"/>
      <c r="S243" s="290"/>
      <c r="T243" s="291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T243" s="292" t="s">
        <v>133</v>
      </c>
      <c r="AU243" s="292" t="s">
        <v>87</v>
      </c>
      <c r="AV243" s="16" t="s">
        <v>141</v>
      </c>
      <c r="AW243" s="16" t="s">
        <v>33</v>
      </c>
      <c r="AX243" s="16" t="s">
        <v>77</v>
      </c>
      <c r="AY243" s="292" t="s">
        <v>122</v>
      </c>
    </row>
    <row r="244" s="13" customFormat="1">
      <c r="A244" s="13"/>
      <c r="B244" s="237"/>
      <c r="C244" s="238"/>
      <c r="D244" s="232" t="s">
        <v>133</v>
      </c>
      <c r="E244" s="239" t="s">
        <v>1</v>
      </c>
      <c r="F244" s="240" t="s">
        <v>389</v>
      </c>
      <c r="G244" s="238"/>
      <c r="H244" s="239" t="s">
        <v>1</v>
      </c>
      <c r="I244" s="241"/>
      <c r="J244" s="238"/>
      <c r="K244" s="238"/>
      <c r="L244" s="242"/>
      <c r="M244" s="243"/>
      <c r="N244" s="244"/>
      <c r="O244" s="244"/>
      <c r="P244" s="244"/>
      <c r="Q244" s="244"/>
      <c r="R244" s="244"/>
      <c r="S244" s="244"/>
      <c r="T244" s="24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6" t="s">
        <v>133</v>
      </c>
      <c r="AU244" s="246" t="s">
        <v>87</v>
      </c>
      <c r="AV244" s="13" t="s">
        <v>85</v>
      </c>
      <c r="AW244" s="13" t="s">
        <v>33</v>
      </c>
      <c r="AX244" s="13" t="s">
        <v>77</v>
      </c>
      <c r="AY244" s="246" t="s">
        <v>122</v>
      </c>
    </row>
    <row r="245" s="14" customFormat="1">
      <c r="A245" s="14"/>
      <c r="B245" s="247"/>
      <c r="C245" s="248"/>
      <c r="D245" s="232" t="s">
        <v>133</v>
      </c>
      <c r="E245" s="249" t="s">
        <v>1</v>
      </c>
      <c r="F245" s="250" t="s">
        <v>390</v>
      </c>
      <c r="G245" s="248"/>
      <c r="H245" s="251">
        <v>-0.037999999999999999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7" t="s">
        <v>133</v>
      </c>
      <c r="AU245" s="257" t="s">
        <v>87</v>
      </c>
      <c r="AV245" s="14" t="s">
        <v>87</v>
      </c>
      <c r="AW245" s="14" t="s">
        <v>33</v>
      </c>
      <c r="AX245" s="14" t="s">
        <v>77</v>
      </c>
      <c r="AY245" s="257" t="s">
        <v>122</v>
      </c>
    </row>
    <row r="246" s="13" customFormat="1">
      <c r="A246" s="13"/>
      <c r="B246" s="237"/>
      <c r="C246" s="238"/>
      <c r="D246" s="232" t="s">
        <v>133</v>
      </c>
      <c r="E246" s="239" t="s">
        <v>1</v>
      </c>
      <c r="F246" s="240" t="s">
        <v>391</v>
      </c>
      <c r="G246" s="238"/>
      <c r="H246" s="239" t="s">
        <v>1</v>
      </c>
      <c r="I246" s="241"/>
      <c r="J246" s="238"/>
      <c r="K246" s="238"/>
      <c r="L246" s="242"/>
      <c r="M246" s="243"/>
      <c r="N246" s="244"/>
      <c r="O246" s="244"/>
      <c r="P246" s="244"/>
      <c r="Q246" s="244"/>
      <c r="R246" s="244"/>
      <c r="S246" s="244"/>
      <c r="T246" s="24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6" t="s">
        <v>133</v>
      </c>
      <c r="AU246" s="246" t="s">
        <v>87</v>
      </c>
      <c r="AV246" s="13" t="s">
        <v>85</v>
      </c>
      <c r="AW246" s="13" t="s">
        <v>33</v>
      </c>
      <c r="AX246" s="13" t="s">
        <v>77</v>
      </c>
      <c r="AY246" s="246" t="s">
        <v>122</v>
      </c>
    </row>
    <row r="247" s="14" customFormat="1">
      <c r="A247" s="14"/>
      <c r="B247" s="247"/>
      <c r="C247" s="248"/>
      <c r="D247" s="232" t="s">
        <v>133</v>
      </c>
      <c r="E247" s="249" t="s">
        <v>1</v>
      </c>
      <c r="F247" s="250" t="s">
        <v>392</v>
      </c>
      <c r="G247" s="248"/>
      <c r="H247" s="251">
        <v>-0.97699999999999998</v>
      </c>
      <c r="I247" s="252"/>
      <c r="J247" s="248"/>
      <c r="K247" s="248"/>
      <c r="L247" s="253"/>
      <c r="M247" s="254"/>
      <c r="N247" s="255"/>
      <c r="O247" s="255"/>
      <c r="P247" s="255"/>
      <c r="Q247" s="255"/>
      <c r="R247" s="255"/>
      <c r="S247" s="255"/>
      <c r="T247" s="25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7" t="s">
        <v>133</v>
      </c>
      <c r="AU247" s="257" t="s">
        <v>87</v>
      </c>
      <c r="AV247" s="14" t="s">
        <v>87</v>
      </c>
      <c r="AW247" s="14" t="s">
        <v>33</v>
      </c>
      <c r="AX247" s="14" t="s">
        <v>77</v>
      </c>
      <c r="AY247" s="257" t="s">
        <v>122</v>
      </c>
    </row>
    <row r="248" s="15" customFormat="1">
      <c r="A248" s="15"/>
      <c r="B248" s="261"/>
      <c r="C248" s="262"/>
      <c r="D248" s="232" t="s">
        <v>133</v>
      </c>
      <c r="E248" s="263" t="s">
        <v>1</v>
      </c>
      <c r="F248" s="264" t="s">
        <v>231</v>
      </c>
      <c r="G248" s="262"/>
      <c r="H248" s="265">
        <v>2.9340000000000006</v>
      </c>
      <c r="I248" s="266"/>
      <c r="J248" s="262"/>
      <c r="K248" s="262"/>
      <c r="L248" s="267"/>
      <c r="M248" s="268"/>
      <c r="N248" s="269"/>
      <c r="O248" s="269"/>
      <c r="P248" s="269"/>
      <c r="Q248" s="269"/>
      <c r="R248" s="269"/>
      <c r="S248" s="269"/>
      <c r="T248" s="270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1" t="s">
        <v>133</v>
      </c>
      <c r="AU248" s="271" t="s">
        <v>87</v>
      </c>
      <c r="AV248" s="15" t="s">
        <v>146</v>
      </c>
      <c r="AW248" s="15" t="s">
        <v>33</v>
      </c>
      <c r="AX248" s="15" t="s">
        <v>85</v>
      </c>
      <c r="AY248" s="271" t="s">
        <v>122</v>
      </c>
    </row>
    <row r="249" s="2" customFormat="1" ht="16.5" customHeight="1">
      <c r="A249" s="39"/>
      <c r="B249" s="40"/>
      <c r="C249" s="272" t="s">
        <v>393</v>
      </c>
      <c r="D249" s="272" t="s">
        <v>360</v>
      </c>
      <c r="E249" s="273" t="s">
        <v>394</v>
      </c>
      <c r="F249" s="274" t="s">
        <v>395</v>
      </c>
      <c r="G249" s="275" t="s">
        <v>341</v>
      </c>
      <c r="H249" s="276">
        <v>5.8680000000000003</v>
      </c>
      <c r="I249" s="277"/>
      <c r="J249" s="278">
        <f>ROUND(I249*H249,2)</f>
        <v>0</v>
      </c>
      <c r="K249" s="274" t="s">
        <v>129</v>
      </c>
      <c r="L249" s="279"/>
      <c r="M249" s="280" t="s">
        <v>1</v>
      </c>
      <c r="N249" s="281" t="s">
        <v>42</v>
      </c>
      <c r="O249" s="92"/>
      <c r="P249" s="228">
        <f>O249*H249</f>
        <v>0</v>
      </c>
      <c r="Q249" s="228">
        <v>1</v>
      </c>
      <c r="R249" s="228">
        <f>Q249*H249</f>
        <v>5.8680000000000003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175</v>
      </c>
      <c r="AT249" s="230" t="s">
        <v>360</v>
      </c>
      <c r="AU249" s="230" t="s">
        <v>87</v>
      </c>
      <c r="AY249" s="18" t="s">
        <v>122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85</v>
      </c>
      <c r="BK249" s="231">
        <f>ROUND(I249*H249,2)</f>
        <v>0</v>
      </c>
      <c r="BL249" s="18" t="s">
        <v>146</v>
      </c>
      <c r="BM249" s="230" t="s">
        <v>396</v>
      </c>
    </row>
    <row r="250" s="2" customFormat="1">
      <c r="A250" s="39"/>
      <c r="B250" s="40"/>
      <c r="C250" s="41"/>
      <c r="D250" s="232" t="s">
        <v>132</v>
      </c>
      <c r="E250" s="41"/>
      <c r="F250" s="233" t="s">
        <v>395</v>
      </c>
      <c r="G250" s="41"/>
      <c r="H250" s="41"/>
      <c r="I250" s="234"/>
      <c r="J250" s="41"/>
      <c r="K250" s="41"/>
      <c r="L250" s="45"/>
      <c r="M250" s="235"/>
      <c r="N250" s="236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132</v>
      </c>
      <c r="AU250" s="18" t="s">
        <v>87</v>
      </c>
    </row>
    <row r="251" s="14" customFormat="1">
      <c r="A251" s="14"/>
      <c r="B251" s="247"/>
      <c r="C251" s="248"/>
      <c r="D251" s="232" t="s">
        <v>133</v>
      </c>
      <c r="E251" s="249" t="s">
        <v>1</v>
      </c>
      <c r="F251" s="250" t="s">
        <v>397</v>
      </c>
      <c r="G251" s="248"/>
      <c r="H251" s="251">
        <v>5.8680000000000003</v>
      </c>
      <c r="I251" s="252"/>
      <c r="J251" s="248"/>
      <c r="K251" s="248"/>
      <c r="L251" s="253"/>
      <c r="M251" s="254"/>
      <c r="N251" s="255"/>
      <c r="O251" s="255"/>
      <c r="P251" s="255"/>
      <c r="Q251" s="255"/>
      <c r="R251" s="255"/>
      <c r="S251" s="255"/>
      <c r="T251" s="25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7" t="s">
        <v>133</v>
      </c>
      <c r="AU251" s="257" t="s">
        <v>87</v>
      </c>
      <c r="AV251" s="14" t="s">
        <v>87</v>
      </c>
      <c r="AW251" s="14" t="s">
        <v>33</v>
      </c>
      <c r="AX251" s="14" t="s">
        <v>85</v>
      </c>
      <c r="AY251" s="257" t="s">
        <v>122</v>
      </c>
    </row>
    <row r="252" s="2" customFormat="1" ht="16.5" customHeight="1">
      <c r="A252" s="39"/>
      <c r="B252" s="40"/>
      <c r="C252" s="219" t="s">
        <v>398</v>
      </c>
      <c r="D252" s="219" t="s">
        <v>125</v>
      </c>
      <c r="E252" s="220" t="s">
        <v>399</v>
      </c>
      <c r="F252" s="221" t="s">
        <v>400</v>
      </c>
      <c r="G252" s="222" t="s">
        <v>226</v>
      </c>
      <c r="H252" s="223">
        <v>42.719999999999999</v>
      </c>
      <c r="I252" s="224"/>
      <c r="J252" s="225">
        <f>ROUND(I252*H252,2)</f>
        <v>0</v>
      </c>
      <c r="K252" s="221" t="s">
        <v>129</v>
      </c>
      <c r="L252" s="45"/>
      <c r="M252" s="226" t="s">
        <v>1</v>
      </c>
      <c r="N252" s="227" t="s">
        <v>42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146</v>
      </c>
      <c r="AT252" s="230" t="s">
        <v>125</v>
      </c>
      <c r="AU252" s="230" t="s">
        <v>87</v>
      </c>
      <c r="AY252" s="18" t="s">
        <v>122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85</v>
      </c>
      <c r="BK252" s="231">
        <f>ROUND(I252*H252,2)</f>
        <v>0</v>
      </c>
      <c r="BL252" s="18" t="s">
        <v>146</v>
      </c>
      <c r="BM252" s="230" t="s">
        <v>401</v>
      </c>
    </row>
    <row r="253" s="2" customFormat="1">
      <c r="A253" s="39"/>
      <c r="B253" s="40"/>
      <c r="C253" s="41"/>
      <c r="D253" s="232" t="s">
        <v>132</v>
      </c>
      <c r="E253" s="41"/>
      <c r="F253" s="233" t="s">
        <v>402</v>
      </c>
      <c r="G253" s="41"/>
      <c r="H253" s="41"/>
      <c r="I253" s="234"/>
      <c r="J253" s="41"/>
      <c r="K253" s="41"/>
      <c r="L253" s="45"/>
      <c r="M253" s="235"/>
      <c r="N253" s="236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132</v>
      </c>
      <c r="AU253" s="18" t="s">
        <v>87</v>
      </c>
    </row>
    <row r="254" s="14" customFormat="1">
      <c r="A254" s="14"/>
      <c r="B254" s="247"/>
      <c r="C254" s="248"/>
      <c r="D254" s="232" t="s">
        <v>133</v>
      </c>
      <c r="E254" s="249" t="s">
        <v>1</v>
      </c>
      <c r="F254" s="250" t="s">
        <v>403</v>
      </c>
      <c r="G254" s="248"/>
      <c r="H254" s="251">
        <v>42.719999999999999</v>
      </c>
      <c r="I254" s="252"/>
      <c r="J254" s="248"/>
      <c r="K254" s="248"/>
      <c r="L254" s="253"/>
      <c r="M254" s="254"/>
      <c r="N254" s="255"/>
      <c r="O254" s="255"/>
      <c r="P254" s="255"/>
      <c r="Q254" s="255"/>
      <c r="R254" s="255"/>
      <c r="S254" s="255"/>
      <c r="T254" s="25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7" t="s">
        <v>133</v>
      </c>
      <c r="AU254" s="257" t="s">
        <v>87</v>
      </c>
      <c r="AV254" s="14" t="s">
        <v>87</v>
      </c>
      <c r="AW254" s="14" t="s">
        <v>33</v>
      </c>
      <c r="AX254" s="14" t="s">
        <v>85</v>
      </c>
      <c r="AY254" s="257" t="s">
        <v>122</v>
      </c>
    </row>
    <row r="255" s="2" customFormat="1" ht="16.5" customHeight="1">
      <c r="A255" s="39"/>
      <c r="B255" s="40"/>
      <c r="C255" s="219" t="s">
        <v>404</v>
      </c>
      <c r="D255" s="219" t="s">
        <v>125</v>
      </c>
      <c r="E255" s="220" t="s">
        <v>405</v>
      </c>
      <c r="F255" s="221" t="s">
        <v>406</v>
      </c>
      <c r="G255" s="222" t="s">
        <v>226</v>
      </c>
      <c r="H255" s="223">
        <v>42.719999999999999</v>
      </c>
      <c r="I255" s="224"/>
      <c r="J255" s="225">
        <f>ROUND(I255*H255,2)</f>
        <v>0</v>
      </c>
      <c r="K255" s="221" t="s">
        <v>129</v>
      </c>
      <c r="L255" s="45"/>
      <c r="M255" s="226" t="s">
        <v>1</v>
      </c>
      <c r="N255" s="227" t="s">
        <v>42</v>
      </c>
      <c r="O255" s="92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146</v>
      </c>
      <c r="AT255" s="230" t="s">
        <v>125</v>
      </c>
      <c r="AU255" s="230" t="s">
        <v>87</v>
      </c>
      <c r="AY255" s="18" t="s">
        <v>122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85</v>
      </c>
      <c r="BK255" s="231">
        <f>ROUND(I255*H255,2)</f>
        <v>0</v>
      </c>
      <c r="BL255" s="18" t="s">
        <v>146</v>
      </c>
      <c r="BM255" s="230" t="s">
        <v>407</v>
      </c>
    </row>
    <row r="256" s="2" customFormat="1">
      <c r="A256" s="39"/>
      <c r="B256" s="40"/>
      <c r="C256" s="41"/>
      <c r="D256" s="232" t="s">
        <v>132</v>
      </c>
      <c r="E256" s="41"/>
      <c r="F256" s="233" t="s">
        <v>408</v>
      </c>
      <c r="G256" s="41"/>
      <c r="H256" s="41"/>
      <c r="I256" s="234"/>
      <c r="J256" s="41"/>
      <c r="K256" s="41"/>
      <c r="L256" s="45"/>
      <c r="M256" s="235"/>
      <c r="N256" s="236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132</v>
      </c>
      <c r="AU256" s="18" t="s">
        <v>87</v>
      </c>
    </row>
    <row r="257" s="14" customFormat="1">
      <c r="A257" s="14"/>
      <c r="B257" s="247"/>
      <c r="C257" s="248"/>
      <c r="D257" s="232" t="s">
        <v>133</v>
      </c>
      <c r="E257" s="249" t="s">
        <v>1</v>
      </c>
      <c r="F257" s="250" t="s">
        <v>409</v>
      </c>
      <c r="G257" s="248"/>
      <c r="H257" s="251">
        <v>42.719999999999999</v>
      </c>
      <c r="I257" s="252"/>
      <c r="J257" s="248"/>
      <c r="K257" s="248"/>
      <c r="L257" s="253"/>
      <c r="M257" s="254"/>
      <c r="N257" s="255"/>
      <c r="O257" s="255"/>
      <c r="P257" s="255"/>
      <c r="Q257" s="255"/>
      <c r="R257" s="255"/>
      <c r="S257" s="255"/>
      <c r="T257" s="25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7" t="s">
        <v>133</v>
      </c>
      <c r="AU257" s="257" t="s">
        <v>87</v>
      </c>
      <c r="AV257" s="14" t="s">
        <v>87</v>
      </c>
      <c r="AW257" s="14" t="s">
        <v>33</v>
      </c>
      <c r="AX257" s="14" t="s">
        <v>85</v>
      </c>
      <c r="AY257" s="257" t="s">
        <v>122</v>
      </c>
    </row>
    <row r="258" s="2" customFormat="1" ht="16.5" customHeight="1">
      <c r="A258" s="39"/>
      <c r="B258" s="40"/>
      <c r="C258" s="272" t="s">
        <v>410</v>
      </c>
      <c r="D258" s="272" t="s">
        <v>360</v>
      </c>
      <c r="E258" s="273" t="s">
        <v>411</v>
      </c>
      <c r="F258" s="274" t="s">
        <v>412</v>
      </c>
      <c r="G258" s="275" t="s">
        <v>413</v>
      </c>
      <c r="H258" s="276">
        <v>1.282</v>
      </c>
      <c r="I258" s="277"/>
      <c r="J258" s="278">
        <f>ROUND(I258*H258,2)</f>
        <v>0</v>
      </c>
      <c r="K258" s="274" t="s">
        <v>129</v>
      </c>
      <c r="L258" s="279"/>
      <c r="M258" s="280" t="s">
        <v>1</v>
      </c>
      <c r="N258" s="281" t="s">
        <v>42</v>
      </c>
      <c r="O258" s="92"/>
      <c r="P258" s="228">
        <f>O258*H258</f>
        <v>0</v>
      </c>
      <c r="Q258" s="228">
        <v>0.001</v>
      </c>
      <c r="R258" s="228">
        <f>Q258*H258</f>
        <v>0.0012820000000000002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175</v>
      </c>
      <c r="AT258" s="230" t="s">
        <v>360</v>
      </c>
      <c r="AU258" s="230" t="s">
        <v>87</v>
      </c>
      <c r="AY258" s="18" t="s">
        <v>122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85</v>
      </c>
      <c r="BK258" s="231">
        <f>ROUND(I258*H258,2)</f>
        <v>0</v>
      </c>
      <c r="BL258" s="18" t="s">
        <v>146</v>
      </c>
      <c r="BM258" s="230" t="s">
        <v>414</v>
      </c>
    </row>
    <row r="259" s="2" customFormat="1">
      <c r="A259" s="39"/>
      <c r="B259" s="40"/>
      <c r="C259" s="41"/>
      <c r="D259" s="232" t="s">
        <v>132</v>
      </c>
      <c r="E259" s="41"/>
      <c r="F259" s="233" t="s">
        <v>412</v>
      </c>
      <c r="G259" s="41"/>
      <c r="H259" s="41"/>
      <c r="I259" s="234"/>
      <c r="J259" s="41"/>
      <c r="K259" s="41"/>
      <c r="L259" s="45"/>
      <c r="M259" s="235"/>
      <c r="N259" s="236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132</v>
      </c>
      <c r="AU259" s="18" t="s">
        <v>87</v>
      </c>
    </row>
    <row r="260" s="13" customFormat="1">
      <c r="A260" s="13"/>
      <c r="B260" s="237"/>
      <c r="C260" s="238"/>
      <c r="D260" s="232" t="s">
        <v>133</v>
      </c>
      <c r="E260" s="239" t="s">
        <v>1</v>
      </c>
      <c r="F260" s="240" t="s">
        <v>415</v>
      </c>
      <c r="G260" s="238"/>
      <c r="H260" s="239" t="s">
        <v>1</v>
      </c>
      <c r="I260" s="241"/>
      <c r="J260" s="238"/>
      <c r="K260" s="238"/>
      <c r="L260" s="242"/>
      <c r="M260" s="243"/>
      <c r="N260" s="244"/>
      <c r="O260" s="244"/>
      <c r="P260" s="244"/>
      <c r="Q260" s="244"/>
      <c r="R260" s="244"/>
      <c r="S260" s="244"/>
      <c r="T260" s="24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6" t="s">
        <v>133</v>
      </c>
      <c r="AU260" s="246" t="s">
        <v>87</v>
      </c>
      <c r="AV260" s="13" t="s">
        <v>85</v>
      </c>
      <c r="AW260" s="13" t="s">
        <v>33</v>
      </c>
      <c r="AX260" s="13" t="s">
        <v>77</v>
      </c>
      <c r="AY260" s="246" t="s">
        <v>122</v>
      </c>
    </row>
    <row r="261" s="14" customFormat="1">
      <c r="A261" s="14"/>
      <c r="B261" s="247"/>
      <c r="C261" s="248"/>
      <c r="D261" s="232" t="s">
        <v>133</v>
      </c>
      <c r="E261" s="249" t="s">
        <v>1</v>
      </c>
      <c r="F261" s="250" t="s">
        <v>416</v>
      </c>
      <c r="G261" s="248"/>
      <c r="H261" s="251">
        <v>1.282</v>
      </c>
      <c r="I261" s="252"/>
      <c r="J261" s="248"/>
      <c r="K261" s="248"/>
      <c r="L261" s="253"/>
      <c r="M261" s="254"/>
      <c r="N261" s="255"/>
      <c r="O261" s="255"/>
      <c r="P261" s="255"/>
      <c r="Q261" s="255"/>
      <c r="R261" s="255"/>
      <c r="S261" s="255"/>
      <c r="T261" s="25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7" t="s">
        <v>133</v>
      </c>
      <c r="AU261" s="257" t="s">
        <v>87</v>
      </c>
      <c r="AV261" s="14" t="s">
        <v>87</v>
      </c>
      <c r="AW261" s="14" t="s">
        <v>33</v>
      </c>
      <c r="AX261" s="14" t="s">
        <v>85</v>
      </c>
      <c r="AY261" s="257" t="s">
        <v>122</v>
      </c>
    </row>
    <row r="262" s="2" customFormat="1" ht="16.5" customHeight="1">
      <c r="A262" s="39"/>
      <c r="B262" s="40"/>
      <c r="C262" s="219" t="s">
        <v>417</v>
      </c>
      <c r="D262" s="219" t="s">
        <v>125</v>
      </c>
      <c r="E262" s="220" t="s">
        <v>418</v>
      </c>
      <c r="F262" s="221" t="s">
        <v>419</v>
      </c>
      <c r="G262" s="222" t="s">
        <v>226</v>
      </c>
      <c r="H262" s="223">
        <v>42.719999999999999</v>
      </c>
      <c r="I262" s="224"/>
      <c r="J262" s="225">
        <f>ROUND(I262*H262,2)</f>
        <v>0</v>
      </c>
      <c r="K262" s="221" t="s">
        <v>129</v>
      </c>
      <c r="L262" s="45"/>
      <c r="M262" s="226" t="s">
        <v>1</v>
      </c>
      <c r="N262" s="227" t="s">
        <v>42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146</v>
      </c>
      <c r="AT262" s="230" t="s">
        <v>125</v>
      </c>
      <c r="AU262" s="230" t="s">
        <v>87</v>
      </c>
      <c r="AY262" s="18" t="s">
        <v>122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85</v>
      </c>
      <c r="BK262" s="231">
        <f>ROUND(I262*H262,2)</f>
        <v>0</v>
      </c>
      <c r="BL262" s="18" t="s">
        <v>146</v>
      </c>
      <c r="BM262" s="230" t="s">
        <v>420</v>
      </c>
    </row>
    <row r="263" s="2" customFormat="1">
      <c r="A263" s="39"/>
      <c r="B263" s="40"/>
      <c r="C263" s="41"/>
      <c r="D263" s="232" t="s">
        <v>132</v>
      </c>
      <c r="E263" s="41"/>
      <c r="F263" s="233" t="s">
        <v>421</v>
      </c>
      <c r="G263" s="41"/>
      <c r="H263" s="41"/>
      <c r="I263" s="234"/>
      <c r="J263" s="41"/>
      <c r="K263" s="41"/>
      <c r="L263" s="45"/>
      <c r="M263" s="235"/>
      <c r="N263" s="236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132</v>
      </c>
      <c r="AU263" s="18" t="s">
        <v>87</v>
      </c>
    </row>
    <row r="264" s="14" customFormat="1">
      <c r="A264" s="14"/>
      <c r="B264" s="247"/>
      <c r="C264" s="248"/>
      <c r="D264" s="232" t="s">
        <v>133</v>
      </c>
      <c r="E264" s="249" t="s">
        <v>1</v>
      </c>
      <c r="F264" s="250" t="s">
        <v>422</v>
      </c>
      <c r="G264" s="248"/>
      <c r="H264" s="251">
        <v>42.719999999999999</v>
      </c>
      <c r="I264" s="252"/>
      <c r="J264" s="248"/>
      <c r="K264" s="248"/>
      <c r="L264" s="253"/>
      <c r="M264" s="254"/>
      <c r="N264" s="255"/>
      <c r="O264" s="255"/>
      <c r="P264" s="255"/>
      <c r="Q264" s="255"/>
      <c r="R264" s="255"/>
      <c r="S264" s="255"/>
      <c r="T264" s="25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7" t="s">
        <v>133</v>
      </c>
      <c r="AU264" s="257" t="s">
        <v>87</v>
      </c>
      <c r="AV264" s="14" t="s">
        <v>87</v>
      </c>
      <c r="AW264" s="14" t="s">
        <v>33</v>
      </c>
      <c r="AX264" s="14" t="s">
        <v>85</v>
      </c>
      <c r="AY264" s="257" t="s">
        <v>122</v>
      </c>
    </row>
    <row r="265" s="2" customFormat="1" ht="16.5" customHeight="1">
      <c r="A265" s="39"/>
      <c r="B265" s="40"/>
      <c r="C265" s="219" t="s">
        <v>423</v>
      </c>
      <c r="D265" s="219" t="s">
        <v>125</v>
      </c>
      <c r="E265" s="220" t="s">
        <v>424</v>
      </c>
      <c r="F265" s="221" t="s">
        <v>425</v>
      </c>
      <c r="G265" s="222" t="s">
        <v>226</v>
      </c>
      <c r="H265" s="223">
        <v>526.41999999999996</v>
      </c>
      <c r="I265" s="224"/>
      <c r="J265" s="225">
        <f>ROUND(I265*H265,2)</f>
        <v>0</v>
      </c>
      <c r="K265" s="221" t="s">
        <v>129</v>
      </c>
      <c r="L265" s="45"/>
      <c r="M265" s="226" t="s">
        <v>1</v>
      </c>
      <c r="N265" s="227" t="s">
        <v>42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146</v>
      </c>
      <c r="AT265" s="230" t="s">
        <v>125</v>
      </c>
      <c r="AU265" s="230" t="s">
        <v>87</v>
      </c>
      <c r="AY265" s="18" t="s">
        <v>122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85</v>
      </c>
      <c r="BK265" s="231">
        <f>ROUND(I265*H265,2)</f>
        <v>0</v>
      </c>
      <c r="BL265" s="18" t="s">
        <v>146</v>
      </c>
      <c r="BM265" s="230" t="s">
        <v>426</v>
      </c>
    </row>
    <row r="266" s="2" customFormat="1">
      <c r="A266" s="39"/>
      <c r="B266" s="40"/>
      <c r="C266" s="41"/>
      <c r="D266" s="232" t="s">
        <v>132</v>
      </c>
      <c r="E266" s="41"/>
      <c r="F266" s="233" t="s">
        <v>427</v>
      </c>
      <c r="G266" s="41"/>
      <c r="H266" s="41"/>
      <c r="I266" s="234"/>
      <c r="J266" s="41"/>
      <c r="K266" s="41"/>
      <c r="L266" s="45"/>
      <c r="M266" s="235"/>
      <c r="N266" s="236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132</v>
      </c>
      <c r="AU266" s="18" t="s">
        <v>87</v>
      </c>
    </row>
    <row r="267" s="14" customFormat="1">
      <c r="A267" s="14"/>
      <c r="B267" s="247"/>
      <c r="C267" s="248"/>
      <c r="D267" s="232" t="s">
        <v>133</v>
      </c>
      <c r="E267" s="249" t="s">
        <v>1</v>
      </c>
      <c r="F267" s="250" t="s">
        <v>428</v>
      </c>
      <c r="G267" s="248"/>
      <c r="H267" s="251">
        <v>200.69999999999999</v>
      </c>
      <c r="I267" s="252"/>
      <c r="J267" s="248"/>
      <c r="K267" s="248"/>
      <c r="L267" s="253"/>
      <c r="M267" s="254"/>
      <c r="N267" s="255"/>
      <c r="O267" s="255"/>
      <c r="P267" s="255"/>
      <c r="Q267" s="255"/>
      <c r="R267" s="255"/>
      <c r="S267" s="255"/>
      <c r="T267" s="25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7" t="s">
        <v>133</v>
      </c>
      <c r="AU267" s="257" t="s">
        <v>87</v>
      </c>
      <c r="AV267" s="14" t="s">
        <v>87</v>
      </c>
      <c r="AW267" s="14" t="s">
        <v>33</v>
      </c>
      <c r="AX267" s="14" t="s">
        <v>77</v>
      </c>
      <c r="AY267" s="257" t="s">
        <v>122</v>
      </c>
    </row>
    <row r="268" s="14" customFormat="1">
      <c r="A268" s="14"/>
      <c r="B268" s="247"/>
      <c r="C268" s="248"/>
      <c r="D268" s="232" t="s">
        <v>133</v>
      </c>
      <c r="E268" s="249" t="s">
        <v>1</v>
      </c>
      <c r="F268" s="250" t="s">
        <v>429</v>
      </c>
      <c r="G268" s="248"/>
      <c r="H268" s="251">
        <v>325.72000000000003</v>
      </c>
      <c r="I268" s="252"/>
      <c r="J268" s="248"/>
      <c r="K268" s="248"/>
      <c r="L268" s="253"/>
      <c r="M268" s="254"/>
      <c r="N268" s="255"/>
      <c r="O268" s="255"/>
      <c r="P268" s="255"/>
      <c r="Q268" s="255"/>
      <c r="R268" s="255"/>
      <c r="S268" s="255"/>
      <c r="T268" s="25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7" t="s">
        <v>133</v>
      </c>
      <c r="AU268" s="257" t="s">
        <v>87</v>
      </c>
      <c r="AV268" s="14" t="s">
        <v>87</v>
      </c>
      <c r="AW268" s="14" t="s">
        <v>33</v>
      </c>
      <c r="AX268" s="14" t="s">
        <v>77</v>
      </c>
      <c r="AY268" s="257" t="s">
        <v>122</v>
      </c>
    </row>
    <row r="269" s="15" customFormat="1">
      <c r="A269" s="15"/>
      <c r="B269" s="261"/>
      <c r="C269" s="262"/>
      <c r="D269" s="232" t="s">
        <v>133</v>
      </c>
      <c r="E269" s="263" t="s">
        <v>1</v>
      </c>
      <c r="F269" s="264" t="s">
        <v>231</v>
      </c>
      <c r="G269" s="262"/>
      <c r="H269" s="265">
        <v>526.41999999999996</v>
      </c>
      <c r="I269" s="266"/>
      <c r="J269" s="262"/>
      <c r="K269" s="262"/>
      <c r="L269" s="267"/>
      <c r="M269" s="268"/>
      <c r="N269" s="269"/>
      <c r="O269" s="269"/>
      <c r="P269" s="269"/>
      <c r="Q269" s="269"/>
      <c r="R269" s="269"/>
      <c r="S269" s="269"/>
      <c r="T269" s="270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1" t="s">
        <v>133</v>
      </c>
      <c r="AU269" s="271" t="s">
        <v>87</v>
      </c>
      <c r="AV269" s="15" t="s">
        <v>146</v>
      </c>
      <c r="AW269" s="15" t="s">
        <v>33</v>
      </c>
      <c r="AX269" s="15" t="s">
        <v>85</v>
      </c>
      <c r="AY269" s="271" t="s">
        <v>122</v>
      </c>
    </row>
    <row r="270" s="2" customFormat="1" ht="16.5" customHeight="1">
      <c r="A270" s="39"/>
      <c r="B270" s="40"/>
      <c r="C270" s="219" t="s">
        <v>430</v>
      </c>
      <c r="D270" s="219" t="s">
        <v>125</v>
      </c>
      <c r="E270" s="220" t="s">
        <v>431</v>
      </c>
      <c r="F270" s="221" t="s">
        <v>432</v>
      </c>
      <c r="G270" s="222" t="s">
        <v>273</v>
      </c>
      <c r="H270" s="223">
        <v>4.2720000000000002</v>
      </c>
      <c r="I270" s="224"/>
      <c r="J270" s="225">
        <f>ROUND(I270*H270,2)</f>
        <v>0</v>
      </c>
      <c r="K270" s="221" t="s">
        <v>129</v>
      </c>
      <c r="L270" s="45"/>
      <c r="M270" s="226" t="s">
        <v>1</v>
      </c>
      <c r="N270" s="227" t="s">
        <v>42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146</v>
      </c>
      <c r="AT270" s="230" t="s">
        <v>125</v>
      </c>
      <c r="AU270" s="230" t="s">
        <v>87</v>
      </c>
      <c r="AY270" s="18" t="s">
        <v>122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85</v>
      </c>
      <c r="BK270" s="231">
        <f>ROUND(I270*H270,2)</f>
        <v>0</v>
      </c>
      <c r="BL270" s="18" t="s">
        <v>146</v>
      </c>
      <c r="BM270" s="230" t="s">
        <v>433</v>
      </c>
    </row>
    <row r="271" s="2" customFormat="1">
      <c r="A271" s="39"/>
      <c r="B271" s="40"/>
      <c r="C271" s="41"/>
      <c r="D271" s="232" t="s">
        <v>132</v>
      </c>
      <c r="E271" s="41"/>
      <c r="F271" s="233" t="s">
        <v>434</v>
      </c>
      <c r="G271" s="41"/>
      <c r="H271" s="41"/>
      <c r="I271" s="234"/>
      <c r="J271" s="41"/>
      <c r="K271" s="41"/>
      <c r="L271" s="45"/>
      <c r="M271" s="235"/>
      <c r="N271" s="236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132</v>
      </c>
      <c r="AU271" s="18" t="s">
        <v>87</v>
      </c>
    </row>
    <row r="272" s="13" customFormat="1">
      <c r="A272" s="13"/>
      <c r="B272" s="237"/>
      <c r="C272" s="238"/>
      <c r="D272" s="232" t="s">
        <v>133</v>
      </c>
      <c r="E272" s="239" t="s">
        <v>1</v>
      </c>
      <c r="F272" s="240" t="s">
        <v>435</v>
      </c>
      <c r="G272" s="238"/>
      <c r="H272" s="239" t="s">
        <v>1</v>
      </c>
      <c r="I272" s="241"/>
      <c r="J272" s="238"/>
      <c r="K272" s="238"/>
      <c r="L272" s="242"/>
      <c r="M272" s="243"/>
      <c r="N272" s="244"/>
      <c r="O272" s="244"/>
      <c r="P272" s="244"/>
      <c r="Q272" s="244"/>
      <c r="R272" s="244"/>
      <c r="S272" s="244"/>
      <c r="T272" s="24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6" t="s">
        <v>133</v>
      </c>
      <c r="AU272" s="246" t="s">
        <v>87</v>
      </c>
      <c r="AV272" s="13" t="s">
        <v>85</v>
      </c>
      <c r="AW272" s="13" t="s">
        <v>33</v>
      </c>
      <c r="AX272" s="13" t="s">
        <v>77</v>
      </c>
      <c r="AY272" s="246" t="s">
        <v>122</v>
      </c>
    </row>
    <row r="273" s="14" customFormat="1">
      <c r="A273" s="14"/>
      <c r="B273" s="247"/>
      <c r="C273" s="248"/>
      <c r="D273" s="232" t="s">
        <v>133</v>
      </c>
      <c r="E273" s="249" t="s">
        <v>1</v>
      </c>
      <c r="F273" s="250" t="s">
        <v>436</v>
      </c>
      <c r="G273" s="248"/>
      <c r="H273" s="251">
        <v>4.2720000000000002</v>
      </c>
      <c r="I273" s="252"/>
      <c r="J273" s="248"/>
      <c r="K273" s="248"/>
      <c r="L273" s="253"/>
      <c r="M273" s="254"/>
      <c r="N273" s="255"/>
      <c r="O273" s="255"/>
      <c r="P273" s="255"/>
      <c r="Q273" s="255"/>
      <c r="R273" s="255"/>
      <c r="S273" s="255"/>
      <c r="T273" s="25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7" t="s">
        <v>133</v>
      </c>
      <c r="AU273" s="257" t="s">
        <v>87</v>
      </c>
      <c r="AV273" s="14" t="s">
        <v>87</v>
      </c>
      <c r="AW273" s="14" t="s">
        <v>33</v>
      </c>
      <c r="AX273" s="14" t="s">
        <v>85</v>
      </c>
      <c r="AY273" s="257" t="s">
        <v>122</v>
      </c>
    </row>
    <row r="274" s="12" customFormat="1" ht="22.8" customHeight="1">
      <c r="A274" s="12"/>
      <c r="B274" s="203"/>
      <c r="C274" s="204"/>
      <c r="D274" s="205" t="s">
        <v>76</v>
      </c>
      <c r="E274" s="217" t="s">
        <v>87</v>
      </c>
      <c r="F274" s="217" t="s">
        <v>437</v>
      </c>
      <c r="G274" s="204"/>
      <c r="H274" s="204"/>
      <c r="I274" s="207"/>
      <c r="J274" s="218">
        <f>BK274</f>
        <v>0</v>
      </c>
      <c r="K274" s="204"/>
      <c r="L274" s="209"/>
      <c r="M274" s="210"/>
      <c r="N274" s="211"/>
      <c r="O274" s="211"/>
      <c r="P274" s="212">
        <f>SUM(P275:P283)</f>
        <v>0</v>
      </c>
      <c r="Q274" s="211"/>
      <c r="R274" s="212">
        <f>SUM(R275:R283)</f>
        <v>12.752186999999999</v>
      </c>
      <c r="S274" s="211"/>
      <c r="T274" s="213">
        <f>SUM(T275:T283)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4" t="s">
        <v>85</v>
      </c>
      <c r="AT274" s="215" t="s">
        <v>76</v>
      </c>
      <c r="AU274" s="215" t="s">
        <v>85</v>
      </c>
      <c r="AY274" s="214" t="s">
        <v>122</v>
      </c>
      <c r="BK274" s="216">
        <f>SUM(BK275:BK283)</f>
        <v>0</v>
      </c>
    </row>
    <row r="275" s="2" customFormat="1" ht="16.5" customHeight="1">
      <c r="A275" s="39"/>
      <c r="B275" s="40"/>
      <c r="C275" s="219" t="s">
        <v>438</v>
      </c>
      <c r="D275" s="219" t="s">
        <v>125</v>
      </c>
      <c r="E275" s="220" t="s">
        <v>439</v>
      </c>
      <c r="F275" s="221" t="s">
        <v>440</v>
      </c>
      <c r="G275" s="222" t="s">
        <v>273</v>
      </c>
      <c r="H275" s="223">
        <v>10.778000000000001</v>
      </c>
      <c r="I275" s="224"/>
      <c r="J275" s="225">
        <f>ROUND(I275*H275,2)</f>
        <v>0</v>
      </c>
      <c r="K275" s="221" t="s">
        <v>129</v>
      </c>
      <c r="L275" s="45"/>
      <c r="M275" s="226" t="s">
        <v>1</v>
      </c>
      <c r="N275" s="227" t="s">
        <v>42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146</v>
      </c>
      <c r="AT275" s="230" t="s">
        <v>125</v>
      </c>
      <c r="AU275" s="230" t="s">
        <v>87</v>
      </c>
      <c r="AY275" s="18" t="s">
        <v>122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85</v>
      </c>
      <c r="BK275" s="231">
        <f>ROUND(I275*H275,2)</f>
        <v>0</v>
      </c>
      <c r="BL275" s="18" t="s">
        <v>146</v>
      </c>
      <c r="BM275" s="230" t="s">
        <v>441</v>
      </c>
    </row>
    <row r="276" s="2" customFormat="1">
      <c r="A276" s="39"/>
      <c r="B276" s="40"/>
      <c r="C276" s="41"/>
      <c r="D276" s="232" t="s">
        <v>132</v>
      </c>
      <c r="E276" s="41"/>
      <c r="F276" s="233" t="s">
        <v>442</v>
      </c>
      <c r="G276" s="41"/>
      <c r="H276" s="41"/>
      <c r="I276" s="234"/>
      <c r="J276" s="41"/>
      <c r="K276" s="41"/>
      <c r="L276" s="45"/>
      <c r="M276" s="235"/>
      <c r="N276" s="236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132</v>
      </c>
      <c r="AU276" s="18" t="s">
        <v>87</v>
      </c>
    </row>
    <row r="277" s="13" customFormat="1">
      <c r="A277" s="13"/>
      <c r="B277" s="237"/>
      <c r="C277" s="238"/>
      <c r="D277" s="232" t="s">
        <v>133</v>
      </c>
      <c r="E277" s="239" t="s">
        <v>1</v>
      </c>
      <c r="F277" s="240" t="s">
        <v>443</v>
      </c>
      <c r="G277" s="238"/>
      <c r="H277" s="239" t="s">
        <v>1</v>
      </c>
      <c r="I277" s="241"/>
      <c r="J277" s="238"/>
      <c r="K277" s="238"/>
      <c r="L277" s="242"/>
      <c r="M277" s="243"/>
      <c r="N277" s="244"/>
      <c r="O277" s="244"/>
      <c r="P277" s="244"/>
      <c r="Q277" s="244"/>
      <c r="R277" s="244"/>
      <c r="S277" s="244"/>
      <c r="T277" s="24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6" t="s">
        <v>133</v>
      </c>
      <c r="AU277" s="246" t="s">
        <v>87</v>
      </c>
      <c r="AV277" s="13" t="s">
        <v>85</v>
      </c>
      <c r="AW277" s="13" t="s">
        <v>33</v>
      </c>
      <c r="AX277" s="13" t="s">
        <v>77</v>
      </c>
      <c r="AY277" s="246" t="s">
        <v>122</v>
      </c>
    </row>
    <row r="278" s="14" customFormat="1">
      <c r="A278" s="14"/>
      <c r="B278" s="247"/>
      <c r="C278" s="248"/>
      <c r="D278" s="232" t="s">
        <v>133</v>
      </c>
      <c r="E278" s="249" t="s">
        <v>1</v>
      </c>
      <c r="F278" s="250" t="s">
        <v>444</v>
      </c>
      <c r="G278" s="248"/>
      <c r="H278" s="251">
        <v>-6.3550000000000004</v>
      </c>
      <c r="I278" s="252"/>
      <c r="J278" s="248"/>
      <c r="K278" s="248"/>
      <c r="L278" s="253"/>
      <c r="M278" s="254"/>
      <c r="N278" s="255"/>
      <c r="O278" s="255"/>
      <c r="P278" s="255"/>
      <c r="Q278" s="255"/>
      <c r="R278" s="255"/>
      <c r="S278" s="255"/>
      <c r="T278" s="25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7" t="s">
        <v>133</v>
      </c>
      <c r="AU278" s="257" t="s">
        <v>87</v>
      </c>
      <c r="AV278" s="14" t="s">
        <v>87</v>
      </c>
      <c r="AW278" s="14" t="s">
        <v>33</v>
      </c>
      <c r="AX278" s="14" t="s">
        <v>77</v>
      </c>
      <c r="AY278" s="257" t="s">
        <v>122</v>
      </c>
    </row>
    <row r="279" s="14" customFormat="1">
      <c r="A279" s="14"/>
      <c r="B279" s="247"/>
      <c r="C279" s="248"/>
      <c r="D279" s="232" t="s">
        <v>133</v>
      </c>
      <c r="E279" s="249" t="s">
        <v>1</v>
      </c>
      <c r="F279" s="250" t="s">
        <v>445</v>
      </c>
      <c r="G279" s="248"/>
      <c r="H279" s="251">
        <v>17.132999999999999</v>
      </c>
      <c r="I279" s="252"/>
      <c r="J279" s="248"/>
      <c r="K279" s="248"/>
      <c r="L279" s="253"/>
      <c r="M279" s="254"/>
      <c r="N279" s="255"/>
      <c r="O279" s="255"/>
      <c r="P279" s="255"/>
      <c r="Q279" s="255"/>
      <c r="R279" s="255"/>
      <c r="S279" s="255"/>
      <c r="T279" s="25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7" t="s">
        <v>133</v>
      </c>
      <c r="AU279" s="257" t="s">
        <v>87</v>
      </c>
      <c r="AV279" s="14" t="s">
        <v>87</v>
      </c>
      <c r="AW279" s="14" t="s">
        <v>33</v>
      </c>
      <c r="AX279" s="14" t="s">
        <v>77</v>
      </c>
      <c r="AY279" s="257" t="s">
        <v>122</v>
      </c>
    </row>
    <row r="280" s="15" customFormat="1">
      <c r="A280" s="15"/>
      <c r="B280" s="261"/>
      <c r="C280" s="262"/>
      <c r="D280" s="232" t="s">
        <v>133</v>
      </c>
      <c r="E280" s="263" t="s">
        <v>1</v>
      </c>
      <c r="F280" s="264" t="s">
        <v>231</v>
      </c>
      <c r="G280" s="262"/>
      <c r="H280" s="265">
        <v>10.778000000000001</v>
      </c>
      <c r="I280" s="266"/>
      <c r="J280" s="262"/>
      <c r="K280" s="262"/>
      <c r="L280" s="267"/>
      <c r="M280" s="268"/>
      <c r="N280" s="269"/>
      <c r="O280" s="269"/>
      <c r="P280" s="269"/>
      <c r="Q280" s="269"/>
      <c r="R280" s="269"/>
      <c r="S280" s="269"/>
      <c r="T280" s="270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1" t="s">
        <v>133</v>
      </c>
      <c r="AU280" s="271" t="s">
        <v>87</v>
      </c>
      <c r="AV280" s="15" t="s">
        <v>146</v>
      </c>
      <c r="AW280" s="15" t="s">
        <v>33</v>
      </c>
      <c r="AX280" s="15" t="s">
        <v>85</v>
      </c>
      <c r="AY280" s="271" t="s">
        <v>122</v>
      </c>
    </row>
    <row r="281" s="2" customFormat="1">
      <c r="A281" s="39"/>
      <c r="B281" s="40"/>
      <c r="C281" s="219" t="s">
        <v>446</v>
      </c>
      <c r="D281" s="219" t="s">
        <v>125</v>
      </c>
      <c r="E281" s="220" t="s">
        <v>447</v>
      </c>
      <c r="F281" s="221" t="s">
        <v>448</v>
      </c>
      <c r="G281" s="222" t="s">
        <v>257</v>
      </c>
      <c r="H281" s="223">
        <v>62.299999999999997</v>
      </c>
      <c r="I281" s="224"/>
      <c r="J281" s="225">
        <f>ROUND(I281*H281,2)</f>
        <v>0</v>
      </c>
      <c r="K281" s="221" t="s">
        <v>129</v>
      </c>
      <c r="L281" s="45"/>
      <c r="M281" s="226" t="s">
        <v>1</v>
      </c>
      <c r="N281" s="227" t="s">
        <v>42</v>
      </c>
      <c r="O281" s="92"/>
      <c r="P281" s="228">
        <f>O281*H281</f>
        <v>0</v>
      </c>
      <c r="Q281" s="228">
        <v>0.20469000000000001</v>
      </c>
      <c r="R281" s="228">
        <f>Q281*H281</f>
        <v>12.752186999999999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146</v>
      </c>
      <c r="AT281" s="230" t="s">
        <v>125</v>
      </c>
      <c r="AU281" s="230" t="s">
        <v>87</v>
      </c>
      <c r="AY281" s="18" t="s">
        <v>122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85</v>
      </c>
      <c r="BK281" s="231">
        <f>ROUND(I281*H281,2)</f>
        <v>0</v>
      </c>
      <c r="BL281" s="18" t="s">
        <v>146</v>
      </c>
      <c r="BM281" s="230" t="s">
        <v>449</v>
      </c>
    </row>
    <row r="282" s="2" customFormat="1">
      <c r="A282" s="39"/>
      <c r="B282" s="40"/>
      <c r="C282" s="41"/>
      <c r="D282" s="232" t="s">
        <v>132</v>
      </c>
      <c r="E282" s="41"/>
      <c r="F282" s="233" t="s">
        <v>450</v>
      </c>
      <c r="G282" s="41"/>
      <c r="H282" s="41"/>
      <c r="I282" s="234"/>
      <c r="J282" s="41"/>
      <c r="K282" s="41"/>
      <c r="L282" s="45"/>
      <c r="M282" s="235"/>
      <c r="N282" s="236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132</v>
      </c>
      <c r="AU282" s="18" t="s">
        <v>87</v>
      </c>
    </row>
    <row r="283" s="14" customFormat="1">
      <c r="A283" s="14"/>
      <c r="B283" s="247"/>
      <c r="C283" s="248"/>
      <c r="D283" s="232" t="s">
        <v>133</v>
      </c>
      <c r="E283" s="249" t="s">
        <v>1</v>
      </c>
      <c r="F283" s="250" t="s">
        <v>451</v>
      </c>
      <c r="G283" s="248"/>
      <c r="H283" s="251">
        <v>62.299999999999997</v>
      </c>
      <c r="I283" s="252"/>
      <c r="J283" s="248"/>
      <c r="K283" s="248"/>
      <c r="L283" s="253"/>
      <c r="M283" s="254"/>
      <c r="N283" s="255"/>
      <c r="O283" s="255"/>
      <c r="P283" s="255"/>
      <c r="Q283" s="255"/>
      <c r="R283" s="255"/>
      <c r="S283" s="255"/>
      <c r="T283" s="25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7" t="s">
        <v>133</v>
      </c>
      <c r="AU283" s="257" t="s">
        <v>87</v>
      </c>
      <c r="AV283" s="14" t="s">
        <v>87</v>
      </c>
      <c r="AW283" s="14" t="s">
        <v>33</v>
      </c>
      <c r="AX283" s="14" t="s">
        <v>85</v>
      </c>
      <c r="AY283" s="257" t="s">
        <v>122</v>
      </c>
    </row>
    <row r="284" s="12" customFormat="1" ht="22.8" customHeight="1">
      <c r="A284" s="12"/>
      <c r="B284" s="203"/>
      <c r="C284" s="204"/>
      <c r="D284" s="205" t="s">
        <v>76</v>
      </c>
      <c r="E284" s="217" t="s">
        <v>146</v>
      </c>
      <c r="F284" s="217" t="s">
        <v>452</v>
      </c>
      <c r="G284" s="204"/>
      <c r="H284" s="204"/>
      <c r="I284" s="207"/>
      <c r="J284" s="218">
        <f>BK284</f>
        <v>0</v>
      </c>
      <c r="K284" s="204"/>
      <c r="L284" s="209"/>
      <c r="M284" s="210"/>
      <c r="N284" s="211"/>
      <c r="O284" s="211"/>
      <c r="P284" s="212">
        <f>SUM(P285:P301)</f>
        <v>0</v>
      </c>
      <c r="Q284" s="211"/>
      <c r="R284" s="212">
        <f>SUM(R285:R301)</f>
        <v>7.2631768799999996</v>
      </c>
      <c r="S284" s="211"/>
      <c r="T284" s="213">
        <f>SUM(T285:T301)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4" t="s">
        <v>85</v>
      </c>
      <c r="AT284" s="215" t="s">
        <v>76</v>
      </c>
      <c r="AU284" s="215" t="s">
        <v>85</v>
      </c>
      <c r="AY284" s="214" t="s">
        <v>122</v>
      </c>
      <c r="BK284" s="216">
        <f>SUM(BK285:BK301)</f>
        <v>0</v>
      </c>
    </row>
    <row r="285" s="2" customFormat="1" ht="16.5" customHeight="1">
      <c r="A285" s="39"/>
      <c r="B285" s="40"/>
      <c r="C285" s="219" t="s">
        <v>453</v>
      </c>
      <c r="D285" s="219" t="s">
        <v>125</v>
      </c>
      <c r="E285" s="220" t="s">
        <v>454</v>
      </c>
      <c r="F285" s="221" t="s">
        <v>455</v>
      </c>
      <c r="G285" s="222" t="s">
        <v>226</v>
      </c>
      <c r="H285" s="223">
        <v>6.7599999999999998</v>
      </c>
      <c r="I285" s="224"/>
      <c r="J285" s="225">
        <f>ROUND(I285*H285,2)</f>
        <v>0</v>
      </c>
      <c r="K285" s="221" t="s">
        <v>129</v>
      </c>
      <c r="L285" s="45"/>
      <c r="M285" s="226" t="s">
        <v>1</v>
      </c>
      <c r="N285" s="227" t="s">
        <v>42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146</v>
      </c>
      <c r="AT285" s="230" t="s">
        <v>125</v>
      </c>
      <c r="AU285" s="230" t="s">
        <v>87</v>
      </c>
      <c r="AY285" s="18" t="s">
        <v>122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85</v>
      </c>
      <c r="BK285" s="231">
        <f>ROUND(I285*H285,2)</f>
        <v>0</v>
      </c>
      <c r="BL285" s="18" t="s">
        <v>146</v>
      </c>
      <c r="BM285" s="230" t="s">
        <v>456</v>
      </c>
    </row>
    <row r="286" s="2" customFormat="1">
      <c r="A286" s="39"/>
      <c r="B286" s="40"/>
      <c r="C286" s="41"/>
      <c r="D286" s="232" t="s">
        <v>132</v>
      </c>
      <c r="E286" s="41"/>
      <c r="F286" s="233" t="s">
        <v>457</v>
      </c>
      <c r="G286" s="41"/>
      <c r="H286" s="41"/>
      <c r="I286" s="234"/>
      <c r="J286" s="41"/>
      <c r="K286" s="41"/>
      <c r="L286" s="45"/>
      <c r="M286" s="235"/>
      <c r="N286" s="236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132</v>
      </c>
      <c r="AU286" s="18" t="s">
        <v>87</v>
      </c>
    </row>
    <row r="287" s="14" customFormat="1">
      <c r="A287" s="14"/>
      <c r="B287" s="247"/>
      <c r="C287" s="248"/>
      <c r="D287" s="232" t="s">
        <v>133</v>
      </c>
      <c r="E287" s="249" t="s">
        <v>1</v>
      </c>
      <c r="F287" s="250" t="s">
        <v>458</v>
      </c>
      <c r="G287" s="248"/>
      <c r="H287" s="251">
        <v>6.7599999999999998</v>
      </c>
      <c r="I287" s="252"/>
      <c r="J287" s="248"/>
      <c r="K287" s="248"/>
      <c r="L287" s="253"/>
      <c r="M287" s="254"/>
      <c r="N287" s="255"/>
      <c r="O287" s="255"/>
      <c r="P287" s="255"/>
      <c r="Q287" s="255"/>
      <c r="R287" s="255"/>
      <c r="S287" s="255"/>
      <c r="T287" s="25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7" t="s">
        <v>133</v>
      </c>
      <c r="AU287" s="257" t="s">
        <v>87</v>
      </c>
      <c r="AV287" s="14" t="s">
        <v>87</v>
      </c>
      <c r="AW287" s="14" t="s">
        <v>33</v>
      </c>
      <c r="AX287" s="14" t="s">
        <v>85</v>
      </c>
      <c r="AY287" s="257" t="s">
        <v>122</v>
      </c>
    </row>
    <row r="288" s="2" customFormat="1" ht="16.5" customHeight="1">
      <c r="A288" s="39"/>
      <c r="B288" s="40"/>
      <c r="C288" s="219" t="s">
        <v>459</v>
      </c>
      <c r="D288" s="219" t="s">
        <v>125</v>
      </c>
      <c r="E288" s="220" t="s">
        <v>460</v>
      </c>
      <c r="F288" s="221" t="s">
        <v>461</v>
      </c>
      <c r="G288" s="222" t="s">
        <v>273</v>
      </c>
      <c r="H288" s="223">
        <v>1.1839999999999999</v>
      </c>
      <c r="I288" s="224"/>
      <c r="J288" s="225">
        <f>ROUND(I288*H288,2)</f>
        <v>0</v>
      </c>
      <c r="K288" s="221" t="s">
        <v>129</v>
      </c>
      <c r="L288" s="45"/>
      <c r="M288" s="226" t="s">
        <v>1</v>
      </c>
      <c r="N288" s="227" t="s">
        <v>42</v>
      </c>
      <c r="O288" s="92"/>
      <c r="P288" s="228">
        <f>O288*H288</f>
        <v>0</v>
      </c>
      <c r="Q288" s="228">
        <v>1.8907700000000001</v>
      </c>
      <c r="R288" s="228">
        <f>Q288*H288</f>
        <v>2.2386716799999999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146</v>
      </c>
      <c r="AT288" s="230" t="s">
        <v>125</v>
      </c>
      <c r="AU288" s="230" t="s">
        <v>87</v>
      </c>
      <c r="AY288" s="18" t="s">
        <v>122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85</v>
      </c>
      <c r="BK288" s="231">
        <f>ROUND(I288*H288,2)</f>
        <v>0</v>
      </c>
      <c r="BL288" s="18" t="s">
        <v>146</v>
      </c>
      <c r="BM288" s="230" t="s">
        <v>462</v>
      </c>
    </row>
    <row r="289" s="2" customFormat="1">
      <c r="A289" s="39"/>
      <c r="B289" s="40"/>
      <c r="C289" s="41"/>
      <c r="D289" s="232" t="s">
        <v>132</v>
      </c>
      <c r="E289" s="41"/>
      <c r="F289" s="233" t="s">
        <v>463</v>
      </c>
      <c r="G289" s="41"/>
      <c r="H289" s="41"/>
      <c r="I289" s="234"/>
      <c r="J289" s="41"/>
      <c r="K289" s="41"/>
      <c r="L289" s="45"/>
      <c r="M289" s="235"/>
      <c r="N289" s="236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132</v>
      </c>
      <c r="AU289" s="18" t="s">
        <v>87</v>
      </c>
    </row>
    <row r="290" s="13" customFormat="1">
      <c r="A290" s="13"/>
      <c r="B290" s="237"/>
      <c r="C290" s="238"/>
      <c r="D290" s="232" t="s">
        <v>133</v>
      </c>
      <c r="E290" s="239" t="s">
        <v>1</v>
      </c>
      <c r="F290" s="240" t="s">
        <v>464</v>
      </c>
      <c r="G290" s="238"/>
      <c r="H290" s="239" t="s">
        <v>1</v>
      </c>
      <c r="I290" s="241"/>
      <c r="J290" s="238"/>
      <c r="K290" s="238"/>
      <c r="L290" s="242"/>
      <c r="M290" s="243"/>
      <c r="N290" s="244"/>
      <c r="O290" s="244"/>
      <c r="P290" s="244"/>
      <c r="Q290" s="244"/>
      <c r="R290" s="244"/>
      <c r="S290" s="244"/>
      <c r="T290" s="24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6" t="s">
        <v>133</v>
      </c>
      <c r="AU290" s="246" t="s">
        <v>87</v>
      </c>
      <c r="AV290" s="13" t="s">
        <v>85</v>
      </c>
      <c r="AW290" s="13" t="s">
        <v>33</v>
      </c>
      <c r="AX290" s="13" t="s">
        <v>77</v>
      </c>
      <c r="AY290" s="246" t="s">
        <v>122</v>
      </c>
    </row>
    <row r="291" s="14" customFormat="1">
      <c r="A291" s="14"/>
      <c r="B291" s="247"/>
      <c r="C291" s="248"/>
      <c r="D291" s="232" t="s">
        <v>133</v>
      </c>
      <c r="E291" s="249" t="s">
        <v>1</v>
      </c>
      <c r="F291" s="250" t="s">
        <v>465</v>
      </c>
      <c r="G291" s="248"/>
      <c r="H291" s="251">
        <v>0.089999999999999997</v>
      </c>
      <c r="I291" s="252"/>
      <c r="J291" s="248"/>
      <c r="K291" s="248"/>
      <c r="L291" s="253"/>
      <c r="M291" s="254"/>
      <c r="N291" s="255"/>
      <c r="O291" s="255"/>
      <c r="P291" s="255"/>
      <c r="Q291" s="255"/>
      <c r="R291" s="255"/>
      <c r="S291" s="255"/>
      <c r="T291" s="25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7" t="s">
        <v>133</v>
      </c>
      <c r="AU291" s="257" t="s">
        <v>87</v>
      </c>
      <c r="AV291" s="14" t="s">
        <v>87</v>
      </c>
      <c r="AW291" s="14" t="s">
        <v>33</v>
      </c>
      <c r="AX291" s="14" t="s">
        <v>77</v>
      </c>
      <c r="AY291" s="257" t="s">
        <v>122</v>
      </c>
    </row>
    <row r="292" s="13" customFormat="1">
      <c r="A292" s="13"/>
      <c r="B292" s="237"/>
      <c r="C292" s="238"/>
      <c r="D292" s="232" t="s">
        <v>133</v>
      </c>
      <c r="E292" s="239" t="s">
        <v>1</v>
      </c>
      <c r="F292" s="240" t="s">
        <v>466</v>
      </c>
      <c r="G292" s="238"/>
      <c r="H292" s="239" t="s">
        <v>1</v>
      </c>
      <c r="I292" s="241"/>
      <c r="J292" s="238"/>
      <c r="K292" s="238"/>
      <c r="L292" s="242"/>
      <c r="M292" s="243"/>
      <c r="N292" s="244"/>
      <c r="O292" s="244"/>
      <c r="P292" s="244"/>
      <c r="Q292" s="244"/>
      <c r="R292" s="244"/>
      <c r="S292" s="244"/>
      <c r="T292" s="24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6" t="s">
        <v>133</v>
      </c>
      <c r="AU292" s="246" t="s">
        <v>87</v>
      </c>
      <c r="AV292" s="13" t="s">
        <v>85</v>
      </c>
      <c r="AW292" s="13" t="s">
        <v>33</v>
      </c>
      <c r="AX292" s="13" t="s">
        <v>77</v>
      </c>
      <c r="AY292" s="246" t="s">
        <v>122</v>
      </c>
    </row>
    <row r="293" s="14" customFormat="1">
      <c r="A293" s="14"/>
      <c r="B293" s="247"/>
      <c r="C293" s="248"/>
      <c r="D293" s="232" t="s">
        <v>133</v>
      </c>
      <c r="E293" s="249" t="s">
        <v>1</v>
      </c>
      <c r="F293" s="250" t="s">
        <v>467</v>
      </c>
      <c r="G293" s="248"/>
      <c r="H293" s="251">
        <v>1.0940000000000001</v>
      </c>
      <c r="I293" s="252"/>
      <c r="J293" s="248"/>
      <c r="K293" s="248"/>
      <c r="L293" s="253"/>
      <c r="M293" s="254"/>
      <c r="N293" s="255"/>
      <c r="O293" s="255"/>
      <c r="P293" s="255"/>
      <c r="Q293" s="255"/>
      <c r="R293" s="255"/>
      <c r="S293" s="255"/>
      <c r="T293" s="25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7" t="s">
        <v>133</v>
      </c>
      <c r="AU293" s="257" t="s">
        <v>87</v>
      </c>
      <c r="AV293" s="14" t="s">
        <v>87</v>
      </c>
      <c r="AW293" s="14" t="s">
        <v>33</v>
      </c>
      <c r="AX293" s="14" t="s">
        <v>77</v>
      </c>
      <c r="AY293" s="257" t="s">
        <v>122</v>
      </c>
    </row>
    <row r="294" s="15" customFormat="1">
      <c r="A294" s="15"/>
      <c r="B294" s="261"/>
      <c r="C294" s="262"/>
      <c r="D294" s="232" t="s">
        <v>133</v>
      </c>
      <c r="E294" s="263" t="s">
        <v>1</v>
      </c>
      <c r="F294" s="264" t="s">
        <v>231</v>
      </c>
      <c r="G294" s="262"/>
      <c r="H294" s="265">
        <v>1.1840000000000002</v>
      </c>
      <c r="I294" s="266"/>
      <c r="J294" s="262"/>
      <c r="K294" s="262"/>
      <c r="L294" s="267"/>
      <c r="M294" s="268"/>
      <c r="N294" s="269"/>
      <c r="O294" s="269"/>
      <c r="P294" s="269"/>
      <c r="Q294" s="269"/>
      <c r="R294" s="269"/>
      <c r="S294" s="269"/>
      <c r="T294" s="270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1" t="s">
        <v>133</v>
      </c>
      <c r="AU294" s="271" t="s">
        <v>87</v>
      </c>
      <c r="AV294" s="15" t="s">
        <v>146</v>
      </c>
      <c r="AW294" s="15" t="s">
        <v>33</v>
      </c>
      <c r="AX294" s="15" t="s">
        <v>85</v>
      </c>
      <c r="AY294" s="271" t="s">
        <v>122</v>
      </c>
    </row>
    <row r="295" s="2" customFormat="1" ht="16.5" customHeight="1">
      <c r="A295" s="39"/>
      <c r="B295" s="40"/>
      <c r="C295" s="219" t="s">
        <v>468</v>
      </c>
      <c r="D295" s="219" t="s">
        <v>125</v>
      </c>
      <c r="E295" s="220" t="s">
        <v>469</v>
      </c>
      <c r="F295" s="221" t="s">
        <v>470</v>
      </c>
      <c r="G295" s="222" t="s">
        <v>273</v>
      </c>
      <c r="H295" s="223">
        <v>0.80000000000000004</v>
      </c>
      <c r="I295" s="224"/>
      <c r="J295" s="225">
        <f>ROUND(I295*H295,2)</f>
        <v>0</v>
      </c>
      <c r="K295" s="221" t="s">
        <v>129</v>
      </c>
      <c r="L295" s="45"/>
      <c r="M295" s="226" t="s">
        <v>1</v>
      </c>
      <c r="N295" s="227" t="s">
        <v>42</v>
      </c>
      <c r="O295" s="92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146</v>
      </c>
      <c r="AT295" s="230" t="s">
        <v>125</v>
      </c>
      <c r="AU295" s="230" t="s">
        <v>87</v>
      </c>
      <c r="AY295" s="18" t="s">
        <v>122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85</v>
      </c>
      <c r="BK295" s="231">
        <f>ROUND(I295*H295,2)</f>
        <v>0</v>
      </c>
      <c r="BL295" s="18" t="s">
        <v>146</v>
      </c>
      <c r="BM295" s="230" t="s">
        <v>471</v>
      </c>
    </row>
    <row r="296" s="2" customFormat="1">
      <c r="A296" s="39"/>
      <c r="B296" s="40"/>
      <c r="C296" s="41"/>
      <c r="D296" s="232" t="s">
        <v>132</v>
      </c>
      <c r="E296" s="41"/>
      <c r="F296" s="233" t="s">
        <v>472</v>
      </c>
      <c r="G296" s="41"/>
      <c r="H296" s="41"/>
      <c r="I296" s="234"/>
      <c r="J296" s="41"/>
      <c r="K296" s="41"/>
      <c r="L296" s="45"/>
      <c r="M296" s="235"/>
      <c r="N296" s="236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132</v>
      </c>
      <c r="AU296" s="18" t="s">
        <v>87</v>
      </c>
    </row>
    <row r="297" s="13" customFormat="1">
      <c r="A297" s="13"/>
      <c r="B297" s="237"/>
      <c r="C297" s="238"/>
      <c r="D297" s="232" t="s">
        <v>133</v>
      </c>
      <c r="E297" s="239" t="s">
        <v>1</v>
      </c>
      <c r="F297" s="240" t="s">
        <v>473</v>
      </c>
      <c r="G297" s="238"/>
      <c r="H297" s="239" t="s">
        <v>1</v>
      </c>
      <c r="I297" s="241"/>
      <c r="J297" s="238"/>
      <c r="K297" s="238"/>
      <c r="L297" s="242"/>
      <c r="M297" s="243"/>
      <c r="N297" s="244"/>
      <c r="O297" s="244"/>
      <c r="P297" s="244"/>
      <c r="Q297" s="244"/>
      <c r="R297" s="244"/>
      <c r="S297" s="244"/>
      <c r="T297" s="24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6" t="s">
        <v>133</v>
      </c>
      <c r="AU297" s="246" t="s">
        <v>87</v>
      </c>
      <c r="AV297" s="13" t="s">
        <v>85</v>
      </c>
      <c r="AW297" s="13" t="s">
        <v>33</v>
      </c>
      <c r="AX297" s="13" t="s">
        <v>77</v>
      </c>
      <c r="AY297" s="246" t="s">
        <v>122</v>
      </c>
    </row>
    <row r="298" s="14" customFormat="1">
      <c r="A298" s="14"/>
      <c r="B298" s="247"/>
      <c r="C298" s="248"/>
      <c r="D298" s="232" t="s">
        <v>133</v>
      </c>
      <c r="E298" s="249" t="s">
        <v>1</v>
      </c>
      <c r="F298" s="250" t="s">
        <v>474</v>
      </c>
      <c r="G298" s="248"/>
      <c r="H298" s="251">
        <v>0.80000000000000004</v>
      </c>
      <c r="I298" s="252"/>
      <c r="J298" s="248"/>
      <c r="K298" s="248"/>
      <c r="L298" s="253"/>
      <c r="M298" s="254"/>
      <c r="N298" s="255"/>
      <c r="O298" s="255"/>
      <c r="P298" s="255"/>
      <c r="Q298" s="255"/>
      <c r="R298" s="255"/>
      <c r="S298" s="255"/>
      <c r="T298" s="25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7" t="s">
        <v>133</v>
      </c>
      <c r="AU298" s="257" t="s">
        <v>87</v>
      </c>
      <c r="AV298" s="14" t="s">
        <v>87</v>
      </c>
      <c r="AW298" s="14" t="s">
        <v>33</v>
      </c>
      <c r="AX298" s="14" t="s">
        <v>85</v>
      </c>
      <c r="AY298" s="257" t="s">
        <v>122</v>
      </c>
    </row>
    <row r="299" s="2" customFormat="1" ht="16.5" customHeight="1">
      <c r="A299" s="39"/>
      <c r="B299" s="40"/>
      <c r="C299" s="219" t="s">
        <v>475</v>
      </c>
      <c r="D299" s="219" t="s">
        <v>125</v>
      </c>
      <c r="E299" s="220" t="s">
        <v>476</v>
      </c>
      <c r="F299" s="221" t="s">
        <v>477</v>
      </c>
      <c r="G299" s="222" t="s">
        <v>226</v>
      </c>
      <c r="H299" s="223">
        <v>6.7599999999999998</v>
      </c>
      <c r="I299" s="224"/>
      <c r="J299" s="225">
        <f>ROUND(I299*H299,2)</f>
        <v>0</v>
      </c>
      <c r="K299" s="221" t="s">
        <v>129</v>
      </c>
      <c r="L299" s="45"/>
      <c r="M299" s="226" t="s">
        <v>1</v>
      </c>
      <c r="N299" s="227" t="s">
        <v>42</v>
      </c>
      <c r="O299" s="92"/>
      <c r="P299" s="228">
        <f>O299*H299</f>
        <v>0</v>
      </c>
      <c r="Q299" s="228">
        <v>0.74326999999999999</v>
      </c>
      <c r="R299" s="228">
        <f>Q299*H299</f>
        <v>5.0245052000000001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146</v>
      </c>
      <c r="AT299" s="230" t="s">
        <v>125</v>
      </c>
      <c r="AU299" s="230" t="s">
        <v>87</v>
      </c>
      <c r="AY299" s="18" t="s">
        <v>122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85</v>
      </c>
      <c r="BK299" s="231">
        <f>ROUND(I299*H299,2)</f>
        <v>0</v>
      </c>
      <c r="BL299" s="18" t="s">
        <v>146</v>
      </c>
      <c r="BM299" s="230" t="s">
        <v>478</v>
      </c>
    </row>
    <row r="300" s="2" customFormat="1">
      <c r="A300" s="39"/>
      <c r="B300" s="40"/>
      <c r="C300" s="41"/>
      <c r="D300" s="232" t="s">
        <v>132</v>
      </c>
      <c r="E300" s="41"/>
      <c r="F300" s="233" t="s">
        <v>479</v>
      </c>
      <c r="G300" s="41"/>
      <c r="H300" s="41"/>
      <c r="I300" s="234"/>
      <c r="J300" s="41"/>
      <c r="K300" s="41"/>
      <c r="L300" s="45"/>
      <c r="M300" s="235"/>
      <c r="N300" s="236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132</v>
      </c>
      <c r="AU300" s="18" t="s">
        <v>87</v>
      </c>
    </row>
    <row r="301" s="14" customFormat="1">
      <c r="A301" s="14"/>
      <c r="B301" s="247"/>
      <c r="C301" s="248"/>
      <c r="D301" s="232" t="s">
        <v>133</v>
      </c>
      <c r="E301" s="249" t="s">
        <v>1</v>
      </c>
      <c r="F301" s="250" t="s">
        <v>480</v>
      </c>
      <c r="G301" s="248"/>
      <c r="H301" s="251">
        <v>6.7599999999999998</v>
      </c>
      <c r="I301" s="252"/>
      <c r="J301" s="248"/>
      <c r="K301" s="248"/>
      <c r="L301" s="253"/>
      <c r="M301" s="254"/>
      <c r="N301" s="255"/>
      <c r="O301" s="255"/>
      <c r="P301" s="255"/>
      <c r="Q301" s="255"/>
      <c r="R301" s="255"/>
      <c r="S301" s="255"/>
      <c r="T301" s="25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7" t="s">
        <v>133</v>
      </c>
      <c r="AU301" s="257" t="s">
        <v>87</v>
      </c>
      <c r="AV301" s="14" t="s">
        <v>87</v>
      </c>
      <c r="AW301" s="14" t="s">
        <v>33</v>
      </c>
      <c r="AX301" s="14" t="s">
        <v>85</v>
      </c>
      <c r="AY301" s="257" t="s">
        <v>122</v>
      </c>
    </row>
    <row r="302" s="12" customFormat="1" ht="22.8" customHeight="1">
      <c r="A302" s="12"/>
      <c r="B302" s="203"/>
      <c r="C302" s="204"/>
      <c r="D302" s="205" t="s">
        <v>76</v>
      </c>
      <c r="E302" s="217" t="s">
        <v>121</v>
      </c>
      <c r="F302" s="217" t="s">
        <v>481</v>
      </c>
      <c r="G302" s="204"/>
      <c r="H302" s="204"/>
      <c r="I302" s="207"/>
      <c r="J302" s="218">
        <f>BK302</f>
        <v>0</v>
      </c>
      <c r="K302" s="204"/>
      <c r="L302" s="209"/>
      <c r="M302" s="210"/>
      <c r="N302" s="211"/>
      <c r="O302" s="211"/>
      <c r="P302" s="212">
        <f>SUM(P303:P379)</f>
        <v>0</v>
      </c>
      <c r="Q302" s="211"/>
      <c r="R302" s="212">
        <f>SUM(R303:R379)</f>
        <v>21.838070400000003</v>
      </c>
      <c r="S302" s="211"/>
      <c r="T302" s="213">
        <f>SUM(T303:T379)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4" t="s">
        <v>85</v>
      </c>
      <c r="AT302" s="215" t="s">
        <v>76</v>
      </c>
      <c r="AU302" s="215" t="s">
        <v>85</v>
      </c>
      <c r="AY302" s="214" t="s">
        <v>122</v>
      </c>
      <c r="BK302" s="216">
        <f>SUM(BK303:BK379)</f>
        <v>0</v>
      </c>
    </row>
    <row r="303" s="2" customFormat="1" ht="16.5" customHeight="1">
      <c r="A303" s="39"/>
      <c r="B303" s="40"/>
      <c r="C303" s="219" t="s">
        <v>482</v>
      </c>
      <c r="D303" s="219" t="s">
        <v>125</v>
      </c>
      <c r="E303" s="220" t="s">
        <v>483</v>
      </c>
      <c r="F303" s="221" t="s">
        <v>484</v>
      </c>
      <c r="G303" s="222" t="s">
        <v>226</v>
      </c>
      <c r="H303" s="223">
        <v>203.97999999999999</v>
      </c>
      <c r="I303" s="224"/>
      <c r="J303" s="225">
        <f>ROUND(I303*H303,2)</f>
        <v>0</v>
      </c>
      <c r="K303" s="221" t="s">
        <v>129</v>
      </c>
      <c r="L303" s="45"/>
      <c r="M303" s="226" t="s">
        <v>1</v>
      </c>
      <c r="N303" s="227" t="s">
        <v>42</v>
      </c>
      <c r="O303" s="92"/>
      <c r="P303" s="228">
        <f>O303*H303</f>
        <v>0</v>
      </c>
      <c r="Q303" s="228">
        <v>0</v>
      </c>
      <c r="R303" s="228">
        <f>Q303*H303</f>
        <v>0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146</v>
      </c>
      <c r="AT303" s="230" t="s">
        <v>125</v>
      </c>
      <c r="AU303" s="230" t="s">
        <v>87</v>
      </c>
      <c r="AY303" s="18" t="s">
        <v>122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85</v>
      </c>
      <c r="BK303" s="231">
        <f>ROUND(I303*H303,2)</f>
        <v>0</v>
      </c>
      <c r="BL303" s="18" t="s">
        <v>146</v>
      </c>
      <c r="BM303" s="230" t="s">
        <v>485</v>
      </c>
    </row>
    <row r="304" s="2" customFormat="1">
      <c r="A304" s="39"/>
      <c r="B304" s="40"/>
      <c r="C304" s="41"/>
      <c r="D304" s="232" t="s">
        <v>132</v>
      </c>
      <c r="E304" s="41"/>
      <c r="F304" s="233" t="s">
        <v>486</v>
      </c>
      <c r="G304" s="41"/>
      <c r="H304" s="41"/>
      <c r="I304" s="234"/>
      <c r="J304" s="41"/>
      <c r="K304" s="41"/>
      <c r="L304" s="45"/>
      <c r="M304" s="235"/>
      <c r="N304" s="236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132</v>
      </c>
      <c r="AU304" s="18" t="s">
        <v>87</v>
      </c>
    </row>
    <row r="305" s="13" customFormat="1">
      <c r="A305" s="13"/>
      <c r="B305" s="237"/>
      <c r="C305" s="238"/>
      <c r="D305" s="232" t="s">
        <v>133</v>
      </c>
      <c r="E305" s="239" t="s">
        <v>1</v>
      </c>
      <c r="F305" s="240" t="s">
        <v>487</v>
      </c>
      <c r="G305" s="238"/>
      <c r="H305" s="239" t="s">
        <v>1</v>
      </c>
      <c r="I305" s="241"/>
      <c r="J305" s="238"/>
      <c r="K305" s="238"/>
      <c r="L305" s="242"/>
      <c r="M305" s="243"/>
      <c r="N305" s="244"/>
      <c r="O305" s="244"/>
      <c r="P305" s="244"/>
      <c r="Q305" s="244"/>
      <c r="R305" s="244"/>
      <c r="S305" s="244"/>
      <c r="T305" s="24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6" t="s">
        <v>133</v>
      </c>
      <c r="AU305" s="246" t="s">
        <v>87</v>
      </c>
      <c r="AV305" s="13" t="s">
        <v>85</v>
      </c>
      <c r="AW305" s="13" t="s">
        <v>33</v>
      </c>
      <c r="AX305" s="13" t="s">
        <v>77</v>
      </c>
      <c r="AY305" s="246" t="s">
        <v>122</v>
      </c>
    </row>
    <row r="306" s="14" customFormat="1">
      <c r="A306" s="14"/>
      <c r="B306" s="247"/>
      <c r="C306" s="248"/>
      <c r="D306" s="232" t="s">
        <v>133</v>
      </c>
      <c r="E306" s="249" t="s">
        <v>1</v>
      </c>
      <c r="F306" s="250" t="s">
        <v>488</v>
      </c>
      <c r="G306" s="248"/>
      <c r="H306" s="251">
        <v>200.69999999999999</v>
      </c>
      <c r="I306" s="252"/>
      <c r="J306" s="248"/>
      <c r="K306" s="248"/>
      <c r="L306" s="253"/>
      <c r="M306" s="254"/>
      <c r="N306" s="255"/>
      <c r="O306" s="255"/>
      <c r="P306" s="255"/>
      <c r="Q306" s="255"/>
      <c r="R306" s="255"/>
      <c r="S306" s="255"/>
      <c r="T306" s="25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7" t="s">
        <v>133</v>
      </c>
      <c r="AU306" s="257" t="s">
        <v>87</v>
      </c>
      <c r="AV306" s="14" t="s">
        <v>87</v>
      </c>
      <c r="AW306" s="14" t="s">
        <v>33</v>
      </c>
      <c r="AX306" s="14" t="s">
        <v>77</v>
      </c>
      <c r="AY306" s="257" t="s">
        <v>122</v>
      </c>
    </row>
    <row r="307" s="14" customFormat="1">
      <c r="A307" s="14"/>
      <c r="B307" s="247"/>
      <c r="C307" s="248"/>
      <c r="D307" s="232" t="s">
        <v>133</v>
      </c>
      <c r="E307" s="249" t="s">
        <v>1</v>
      </c>
      <c r="F307" s="250" t="s">
        <v>489</v>
      </c>
      <c r="G307" s="248"/>
      <c r="H307" s="251">
        <v>3.2799999999999998</v>
      </c>
      <c r="I307" s="252"/>
      <c r="J307" s="248"/>
      <c r="K307" s="248"/>
      <c r="L307" s="253"/>
      <c r="M307" s="254"/>
      <c r="N307" s="255"/>
      <c r="O307" s="255"/>
      <c r="P307" s="255"/>
      <c r="Q307" s="255"/>
      <c r="R307" s="255"/>
      <c r="S307" s="255"/>
      <c r="T307" s="25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7" t="s">
        <v>133</v>
      </c>
      <c r="AU307" s="257" t="s">
        <v>87</v>
      </c>
      <c r="AV307" s="14" t="s">
        <v>87</v>
      </c>
      <c r="AW307" s="14" t="s">
        <v>33</v>
      </c>
      <c r="AX307" s="14" t="s">
        <v>77</v>
      </c>
      <c r="AY307" s="257" t="s">
        <v>122</v>
      </c>
    </row>
    <row r="308" s="15" customFormat="1">
      <c r="A308" s="15"/>
      <c r="B308" s="261"/>
      <c r="C308" s="262"/>
      <c r="D308" s="232" t="s">
        <v>133</v>
      </c>
      <c r="E308" s="263" t="s">
        <v>1</v>
      </c>
      <c r="F308" s="264" t="s">
        <v>231</v>
      </c>
      <c r="G308" s="262"/>
      <c r="H308" s="265">
        <v>203.97999999999999</v>
      </c>
      <c r="I308" s="266"/>
      <c r="J308" s="262"/>
      <c r="K308" s="262"/>
      <c r="L308" s="267"/>
      <c r="M308" s="268"/>
      <c r="N308" s="269"/>
      <c r="O308" s="269"/>
      <c r="P308" s="269"/>
      <c r="Q308" s="269"/>
      <c r="R308" s="269"/>
      <c r="S308" s="269"/>
      <c r="T308" s="270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71" t="s">
        <v>133</v>
      </c>
      <c r="AU308" s="271" t="s">
        <v>87</v>
      </c>
      <c r="AV308" s="15" t="s">
        <v>146</v>
      </c>
      <c r="AW308" s="15" t="s">
        <v>33</v>
      </c>
      <c r="AX308" s="15" t="s">
        <v>85</v>
      </c>
      <c r="AY308" s="271" t="s">
        <v>122</v>
      </c>
    </row>
    <row r="309" s="2" customFormat="1" ht="16.5" customHeight="1">
      <c r="A309" s="39"/>
      <c r="B309" s="40"/>
      <c r="C309" s="219" t="s">
        <v>490</v>
      </c>
      <c r="D309" s="219" t="s">
        <v>125</v>
      </c>
      <c r="E309" s="220" t="s">
        <v>491</v>
      </c>
      <c r="F309" s="221" t="s">
        <v>492</v>
      </c>
      <c r="G309" s="222" t="s">
        <v>226</v>
      </c>
      <c r="H309" s="223">
        <v>200.69999999999999</v>
      </c>
      <c r="I309" s="224"/>
      <c r="J309" s="225">
        <f>ROUND(I309*H309,2)</f>
        <v>0</v>
      </c>
      <c r="K309" s="221" t="s">
        <v>129</v>
      </c>
      <c r="L309" s="45"/>
      <c r="M309" s="226" t="s">
        <v>1</v>
      </c>
      <c r="N309" s="227" t="s">
        <v>42</v>
      </c>
      <c r="O309" s="92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146</v>
      </c>
      <c r="AT309" s="230" t="s">
        <v>125</v>
      </c>
      <c r="AU309" s="230" t="s">
        <v>87</v>
      </c>
      <c r="AY309" s="18" t="s">
        <v>122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85</v>
      </c>
      <c r="BK309" s="231">
        <f>ROUND(I309*H309,2)</f>
        <v>0</v>
      </c>
      <c r="BL309" s="18" t="s">
        <v>146</v>
      </c>
      <c r="BM309" s="230" t="s">
        <v>493</v>
      </c>
    </row>
    <row r="310" s="2" customFormat="1">
      <c r="A310" s="39"/>
      <c r="B310" s="40"/>
      <c r="C310" s="41"/>
      <c r="D310" s="232" t="s">
        <v>132</v>
      </c>
      <c r="E310" s="41"/>
      <c r="F310" s="233" t="s">
        <v>494</v>
      </c>
      <c r="G310" s="41"/>
      <c r="H310" s="41"/>
      <c r="I310" s="234"/>
      <c r="J310" s="41"/>
      <c r="K310" s="41"/>
      <c r="L310" s="45"/>
      <c r="M310" s="235"/>
      <c r="N310" s="236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132</v>
      </c>
      <c r="AU310" s="18" t="s">
        <v>87</v>
      </c>
    </row>
    <row r="311" s="13" customFormat="1">
      <c r="A311" s="13"/>
      <c r="B311" s="237"/>
      <c r="C311" s="238"/>
      <c r="D311" s="232" t="s">
        <v>133</v>
      </c>
      <c r="E311" s="239" t="s">
        <v>1</v>
      </c>
      <c r="F311" s="240" t="s">
        <v>495</v>
      </c>
      <c r="G311" s="238"/>
      <c r="H311" s="239" t="s">
        <v>1</v>
      </c>
      <c r="I311" s="241"/>
      <c r="J311" s="238"/>
      <c r="K311" s="238"/>
      <c r="L311" s="242"/>
      <c r="M311" s="243"/>
      <c r="N311" s="244"/>
      <c r="O311" s="244"/>
      <c r="P311" s="244"/>
      <c r="Q311" s="244"/>
      <c r="R311" s="244"/>
      <c r="S311" s="244"/>
      <c r="T311" s="24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6" t="s">
        <v>133</v>
      </c>
      <c r="AU311" s="246" t="s">
        <v>87</v>
      </c>
      <c r="AV311" s="13" t="s">
        <v>85</v>
      </c>
      <c r="AW311" s="13" t="s">
        <v>33</v>
      </c>
      <c r="AX311" s="13" t="s">
        <v>77</v>
      </c>
      <c r="AY311" s="246" t="s">
        <v>122</v>
      </c>
    </row>
    <row r="312" s="14" customFormat="1">
      <c r="A312" s="14"/>
      <c r="B312" s="247"/>
      <c r="C312" s="248"/>
      <c r="D312" s="232" t="s">
        <v>133</v>
      </c>
      <c r="E312" s="249" t="s">
        <v>1</v>
      </c>
      <c r="F312" s="250" t="s">
        <v>496</v>
      </c>
      <c r="G312" s="248"/>
      <c r="H312" s="251">
        <v>200.69999999999999</v>
      </c>
      <c r="I312" s="252"/>
      <c r="J312" s="248"/>
      <c r="K312" s="248"/>
      <c r="L312" s="253"/>
      <c r="M312" s="254"/>
      <c r="N312" s="255"/>
      <c r="O312" s="255"/>
      <c r="P312" s="255"/>
      <c r="Q312" s="255"/>
      <c r="R312" s="255"/>
      <c r="S312" s="255"/>
      <c r="T312" s="25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7" t="s">
        <v>133</v>
      </c>
      <c r="AU312" s="257" t="s">
        <v>87</v>
      </c>
      <c r="AV312" s="14" t="s">
        <v>87</v>
      </c>
      <c r="AW312" s="14" t="s">
        <v>33</v>
      </c>
      <c r="AX312" s="14" t="s">
        <v>85</v>
      </c>
      <c r="AY312" s="257" t="s">
        <v>122</v>
      </c>
    </row>
    <row r="313" s="2" customFormat="1" ht="16.5" customHeight="1">
      <c r="A313" s="39"/>
      <c r="B313" s="40"/>
      <c r="C313" s="219" t="s">
        <v>497</v>
      </c>
      <c r="D313" s="219" t="s">
        <v>125</v>
      </c>
      <c r="E313" s="220" t="s">
        <v>498</v>
      </c>
      <c r="F313" s="221" t="s">
        <v>499</v>
      </c>
      <c r="G313" s="222" t="s">
        <v>226</v>
      </c>
      <c r="H313" s="223">
        <v>3.1000000000000001</v>
      </c>
      <c r="I313" s="224"/>
      <c r="J313" s="225">
        <f>ROUND(I313*H313,2)</f>
        <v>0</v>
      </c>
      <c r="K313" s="221" t="s">
        <v>129</v>
      </c>
      <c r="L313" s="45"/>
      <c r="M313" s="226" t="s">
        <v>1</v>
      </c>
      <c r="N313" s="227" t="s">
        <v>42</v>
      </c>
      <c r="O313" s="92"/>
      <c r="P313" s="228">
        <f>O313*H313</f>
        <v>0</v>
      </c>
      <c r="Q313" s="228">
        <v>0.34499999999999997</v>
      </c>
      <c r="R313" s="228">
        <f>Q313*H313</f>
        <v>1.0694999999999999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146</v>
      </c>
      <c r="AT313" s="230" t="s">
        <v>125</v>
      </c>
      <c r="AU313" s="230" t="s">
        <v>87</v>
      </c>
      <c r="AY313" s="18" t="s">
        <v>122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85</v>
      </c>
      <c r="BK313" s="231">
        <f>ROUND(I313*H313,2)</f>
        <v>0</v>
      </c>
      <c r="BL313" s="18" t="s">
        <v>146</v>
      </c>
      <c r="BM313" s="230" t="s">
        <v>500</v>
      </c>
    </row>
    <row r="314" s="2" customFormat="1">
      <c r="A314" s="39"/>
      <c r="B314" s="40"/>
      <c r="C314" s="41"/>
      <c r="D314" s="232" t="s">
        <v>132</v>
      </c>
      <c r="E314" s="41"/>
      <c r="F314" s="233" t="s">
        <v>501</v>
      </c>
      <c r="G314" s="41"/>
      <c r="H314" s="41"/>
      <c r="I314" s="234"/>
      <c r="J314" s="41"/>
      <c r="K314" s="41"/>
      <c r="L314" s="45"/>
      <c r="M314" s="235"/>
      <c r="N314" s="236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132</v>
      </c>
      <c r="AU314" s="18" t="s">
        <v>87</v>
      </c>
    </row>
    <row r="315" s="14" customFormat="1">
      <c r="A315" s="14"/>
      <c r="B315" s="247"/>
      <c r="C315" s="248"/>
      <c r="D315" s="232" t="s">
        <v>133</v>
      </c>
      <c r="E315" s="249" t="s">
        <v>1</v>
      </c>
      <c r="F315" s="250" t="s">
        <v>502</v>
      </c>
      <c r="G315" s="248"/>
      <c r="H315" s="251">
        <v>3.1000000000000001</v>
      </c>
      <c r="I315" s="252"/>
      <c r="J315" s="248"/>
      <c r="K315" s="248"/>
      <c r="L315" s="253"/>
      <c r="M315" s="254"/>
      <c r="N315" s="255"/>
      <c r="O315" s="255"/>
      <c r="P315" s="255"/>
      <c r="Q315" s="255"/>
      <c r="R315" s="255"/>
      <c r="S315" s="255"/>
      <c r="T315" s="25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7" t="s">
        <v>133</v>
      </c>
      <c r="AU315" s="257" t="s">
        <v>87</v>
      </c>
      <c r="AV315" s="14" t="s">
        <v>87</v>
      </c>
      <c r="AW315" s="14" t="s">
        <v>33</v>
      </c>
      <c r="AX315" s="14" t="s">
        <v>85</v>
      </c>
      <c r="AY315" s="257" t="s">
        <v>122</v>
      </c>
    </row>
    <row r="316" s="2" customFormat="1" ht="16.5" customHeight="1">
      <c r="A316" s="39"/>
      <c r="B316" s="40"/>
      <c r="C316" s="219" t="s">
        <v>503</v>
      </c>
      <c r="D316" s="219" t="s">
        <v>125</v>
      </c>
      <c r="E316" s="220" t="s">
        <v>504</v>
      </c>
      <c r="F316" s="221" t="s">
        <v>505</v>
      </c>
      <c r="G316" s="222" t="s">
        <v>226</v>
      </c>
      <c r="H316" s="223">
        <v>18.050000000000001</v>
      </c>
      <c r="I316" s="224"/>
      <c r="J316" s="225">
        <f>ROUND(I316*H316,2)</f>
        <v>0</v>
      </c>
      <c r="K316" s="221" t="s">
        <v>129</v>
      </c>
      <c r="L316" s="45"/>
      <c r="M316" s="226" t="s">
        <v>1</v>
      </c>
      <c r="N316" s="227" t="s">
        <v>42</v>
      </c>
      <c r="O316" s="92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146</v>
      </c>
      <c r="AT316" s="230" t="s">
        <v>125</v>
      </c>
      <c r="AU316" s="230" t="s">
        <v>87</v>
      </c>
      <c r="AY316" s="18" t="s">
        <v>122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85</v>
      </c>
      <c r="BK316" s="231">
        <f>ROUND(I316*H316,2)</f>
        <v>0</v>
      </c>
      <c r="BL316" s="18" t="s">
        <v>146</v>
      </c>
      <c r="BM316" s="230" t="s">
        <v>506</v>
      </c>
    </row>
    <row r="317" s="2" customFormat="1">
      <c r="A317" s="39"/>
      <c r="B317" s="40"/>
      <c r="C317" s="41"/>
      <c r="D317" s="232" t="s">
        <v>132</v>
      </c>
      <c r="E317" s="41"/>
      <c r="F317" s="233" t="s">
        <v>507</v>
      </c>
      <c r="G317" s="41"/>
      <c r="H317" s="41"/>
      <c r="I317" s="234"/>
      <c r="J317" s="41"/>
      <c r="K317" s="41"/>
      <c r="L317" s="45"/>
      <c r="M317" s="235"/>
      <c r="N317" s="236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132</v>
      </c>
      <c r="AU317" s="18" t="s">
        <v>87</v>
      </c>
    </row>
    <row r="318" s="14" customFormat="1">
      <c r="A318" s="14"/>
      <c r="B318" s="247"/>
      <c r="C318" s="248"/>
      <c r="D318" s="232" t="s">
        <v>133</v>
      </c>
      <c r="E318" s="249" t="s">
        <v>1</v>
      </c>
      <c r="F318" s="250" t="s">
        <v>508</v>
      </c>
      <c r="G318" s="248"/>
      <c r="H318" s="251">
        <v>18.050000000000001</v>
      </c>
      <c r="I318" s="252"/>
      <c r="J318" s="248"/>
      <c r="K318" s="248"/>
      <c r="L318" s="253"/>
      <c r="M318" s="254"/>
      <c r="N318" s="255"/>
      <c r="O318" s="255"/>
      <c r="P318" s="255"/>
      <c r="Q318" s="255"/>
      <c r="R318" s="255"/>
      <c r="S318" s="255"/>
      <c r="T318" s="25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7" t="s">
        <v>133</v>
      </c>
      <c r="AU318" s="257" t="s">
        <v>87</v>
      </c>
      <c r="AV318" s="14" t="s">
        <v>87</v>
      </c>
      <c r="AW318" s="14" t="s">
        <v>33</v>
      </c>
      <c r="AX318" s="14" t="s">
        <v>85</v>
      </c>
      <c r="AY318" s="257" t="s">
        <v>122</v>
      </c>
    </row>
    <row r="319" s="2" customFormat="1" ht="21.75" customHeight="1">
      <c r="A319" s="39"/>
      <c r="B319" s="40"/>
      <c r="C319" s="219" t="s">
        <v>509</v>
      </c>
      <c r="D319" s="219" t="s">
        <v>125</v>
      </c>
      <c r="E319" s="220" t="s">
        <v>510</v>
      </c>
      <c r="F319" s="221" t="s">
        <v>511</v>
      </c>
      <c r="G319" s="222" t="s">
        <v>226</v>
      </c>
      <c r="H319" s="223">
        <v>11.67</v>
      </c>
      <c r="I319" s="224"/>
      <c r="J319" s="225">
        <f>ROUND(I319*H319,2)</f>
        <v>0</v>
      </c>
      <c r="K319" s="221" t="s">
        <v>129</v>
      </c>
      <c r="L319" s="45"/>
      <c r="M319" s="226" t="s">
        <v>1</v>
      </c>
      <c r="N319" s="227" t="s">
        <v>42</v>
      </c>
      <c r="O319" s="92"/>
      <c r="P319" s="228">
        <f>O319*H319</f>
        <v>0</v>
      </c>
      <c r="Q319" s="228">
        <v>0.12966</v>
      </c>
      <c r="R319" s="228">
        <f>Q319*H319</f>
        <v>1.5131322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146</v>
      </c>
      <c r="AT319" s="230" t="s">
        <v>125</v>
      </c>
      <c r="AU319" s="230" t="s">
        <v>87</v>
      </c>
      <c r="AY319" s="18" t="s">
        <v>122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85</v>
      </c>
      <c r="BK319" s="231">
        <f>ROUND(I319*H319,2)</f>
        <v>0</v>
      </c>
      <c r="BL319" s="18" t="s">
        <v>146</v>
      </c>
      <c r="BM319" s="230" t="s">
        <v>512</v>
      </c>
    </row>
    <row r="320" s="2" customFormat="1">
      <c r="A320" s="39"/>
      <c r="B320" s="40"/>
      <c r="C320" s="41"/>
      <c r="D320" s="232" t="s">
        <v>132</v>
      </c>
      <c r="E320" s="41"/>
      <c r="F320" s="233" t="s">
        <v>513</v>
      </c>
      <c r="G320" s="41"/>
      <c r="H320" s="41"/>
      <c r="I320" s="234"/>
      <c r="J320" s="41"/>
      <c r="K320" s="41"/>
      <c r="L320" s="45"/>
      <c r="M320" s="235"/>
      <c r="N320" s="236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132</v>
      </c>
      <c r="AU320" s="18" t="s">
        <v>87</v>
      </c>
    </row>
    <row r="321" s="14" customFormat="1">
      <c r="A321" s="14"/>
      <c r="B321" s="247"/>
      <c r="C321" s="248"/>
      <c r="D321" s="232" t="s">
        <v>133</v>
      </c>
      <c r="E321" s="249" t="s">
        <v>1</v>
      </c>
      <c r="F321" s="250" t="s">
        <v>514</v>
      </c>
      <c r="G321" s="248"/>
      <c r="H321" s="251">
        <v>10.119999999999999</v>
      </c>
      <c r="I321" s="252"/>
      <c r="J321" s="248"/>
      <c r="K321" s="248"/>
      <c r="L321" s="253"/>
      <c r="M321" s="254"/>
      <c r="N321" s="255"/>
      <c r="O321" s="255"/>
      <c r="P321" s="255"/>
      <c r="Q321" s="255"/>
      <c r="R321" s="255"/>
      <c r="S321" s="255"/>
      <c r="T321" s="25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7" t="s">
        <v>133</v>
      </c>
      <c r="AU321" s="257" t="s">
        <v>87</v>
      </c>
      <c r="AV321" s="14" t="s">
        <v>87</v>
      </c>
      <c r="AW321" s="14" t="s">
        <v>33</v>
      </c>
      <c r="AX321" s="14" t="s">
        <v>77</v>
      </c>
      <c r="AY321" s="257" t="s">
        <v>122</v>
      </c>
    </row>
    <row r="322" s="14" customFormat="1">
      <c r="A322" s="14"/>
      <c r="B322" s="247"/>
      <c r="C322" s="248"/>
      <c r="D322" s="232" t="s">
        <v>133</v>
      </c>
      <c r="E322" s="249" t="s">
        <v>1</v>
      </c>
      <c r="F322" s="250" t="s">
        <v>515</v>
      </c>
      <c r="G322" s="248"/>
      <c r="H322" s="251">
        <v>1.55</v>
      </c>
      <c r="I322" s="252"/>
      <c r="J322" s="248"/>
      <c r="K322" s="248"/>
      <c r="L322" s="253"/>
      <c r="M322" s="254"/>
      <c r="N322" s="255"/>
      <c r="O322" s="255"/>
      <c r="P322" s="255"/>
      <c r="Q322" s="255"/>
      <c r="R322" s="255"/>
      <c r="S322" s="255"/>
      <c r="T322" s="25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7" t="s">
        <v>133</v>
      </c>
      <c r="AU322" s="257" t="s">
        <v>87</v>
      </c>
      <c r="AV322" s="14" t="s">
        <v>87</v>
      </c>
      <c r="AW322" s="14" t="s">
        <v>33</v>
      </c>
      <c r="AX322" s="14" t="s">
        <v>77</v>
      </c>
      <c r="AY322" s="257" t="s">
        <v>122</v>
      </c>
    </row>
    <row r="323" s="15" customFormat="1">
      <c r="A323" s="15"/>
      <c r="B323" s="261"/>
      <c r="C323" s="262"/>
      <c r="D323" s="232" t="s">
        <v>133</v>
      </c>
      <c r="E323" s="263" t="s">
        <v>1</v>
      </c>
      <c r="F323" s="264" t="s">
        <v>231</v>
      </c>
      <c r="G323" s="262"/>
      <c r="H323" s="265">
        <v>11.67</v>
      </c>
      <c r="I323" s="266"/>
      <c r="J323" s="262"/>
      <c r="K323" s="262"/>
      <c r="L323" s="267"/>
      <c r="M323" s="268"/>
      <c r="N323" s="269"/>
      <c r="O323" s="269"/>
      <c r="P323" s="269"/>
      <c r="Q323" s="269"/>
      <c r="R323" s="269"/>
      <c r="S323" s="269"/>
      <c r="T323" s="270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71" t="s">
        <v>133</v>
      </c>
      <c r="AU323" s="271" t="s">
        <v>87</v>
      </c>
      <c r="AV323" s="15" t="s">
        <v>146</v>
      </c>
      <c r="AW323" s="15" t="s">
        <v>33</v>
      </c>
      <c r="AX323" s="15" t="s">
        <v>85</v>
      </c>
      <c r="AY323" s="271" t="s">
        <v>122</v>
      </c>
    </row>
    <row r="324" s="2" customFormat="1" ht="21.75" customHeight="1">
      <c r="A324" s="39"/>
      <c r="B324" s="40"/>
      <c r="C324" s="219" t="s">
        <v>516</v>
      </c>
      <c r="D324" s="219" t="s">
        <v>125</v>
      </c>
      <c r="E324" s="220" t="s">
        <v>517</v>
      </c>
      <c r="F324" s="221" t="s">
        <v>518</v>
      </c>
      <c r="G324" s="222" t="s">
        <v>226</v>
      </c>
      <c r="H324" s="223">
        <v>1.55</v>
      </c>
      <c r="I324" s="224"/>
      <c r="J324" s="225">
        <f>ROUND(I324*H324,2)</f>
        <v>0</v>
      </c>
      <c r="K324" s="221" t="s">
        <v>129</v>
      </c>
      <c r="L324" s="45"/>
      <c r="M324" s="226" t="s">
        <v>1</v>
      </c>
      <c r="N324" s="227" t="s">
        <v>42</v>
      </c>
      <c r="O324" s="92"/>
      <c r="P324" s="228">
        <f>O324*H324</f>
        <v>0</v>
      </c>
      <c r="Q324" s="228">
        <v>0.20745</v>
      </c>
      <c r="R324" s="228">
        <f>Q324*H324</f>
        <v>0.32154749999999999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146</v>
      </c>
      <c r="AT324" s="230" t="s">
        <v>125</v>
      </c>
      <c r="AU324" s="230" t="s">
        <v>87</v>
      </c>
      <c r="AY324" s="18" t="s">
        <v>122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85</v>
      </c>
      <c r="BK324" s="231">
        <f>ROUND(I324*H324,2)</f>
        <v>0</v>
      </c>
      <c r="BL324" s="18" t="s">
        <v>146</v>
      </c>
      <c r="BM324" s="230" t="s">
        <v>519</v>
      </c>
    </row>
    <row r="325" s="2" customFormat="1">
      <c r="A325" s="39"/>
      <c r="B325" s="40"/>
      <c r="C325" s="41"/>
      <c r="D325" s="232" t="s">
        <v>132</v>
      </c>
      <c r="E325" s="41"/>
      <c r="F325" s="233" t="s">
        <v>520</v>
      </c>
      <c r="G325" s="41"/>
      <c r="H325" s="41"/>
      <c r="I325" s="234"/>
      <c r="J325" s="41"/>
      <c r="K325" s="41"/>
      <c r="L325" s="45"/>
      <c r="M325" s="235"/>
      <c r="N325" s="236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132</v>
      </c>
      <c r="AU325" s="18" t="s">
        <v>87</v>
      </c>
    </row>
    <row r="326" s="14" customFormat="1">
      <c r="A326" s="14"/>
      <c r="B326" s="247"/>
      <c r="C326" s="248"/>
      <c r="D326" s="232" t="s">
        <v>133</v>
      </c>
      <c r="E326" s="249" t="s">
        <v>1</v>
      </c>
      <c r="F326" s="250" t="s">
        <v>521</v>
      </c>
      <c r="G326" s="248"/>
      <c r="H326" s="251">
        <v>1.55</v>
      </c>
      <c r="I326" s="252"/>
      <c r="J326" s="248"/>
      <c r="K326" s="248"/>
      <c r="L326" s="253"/>
      <c r="M326" s="254"/>
      <c r="N326" s="255"/>
      <c r="O326" s="255"/>
      <c r="P326" s="255"/>
      <c r="Q326" s="255"/>
      <c r="R326" s="255"/>
      <c r="S326" s="255"/>
      <c r="T326" s="25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7" t="s">
        <v>133</v>
      </c>
      <c r="AU326" s="257" t="s">
        <v>87</v>
      </c>
      <c r="AV326" s="14" t="s">
        <v>87</v>
      </c>
      <c r="AW326" s="14" t="s">
        <v>33</v>
      </c>
      <c r="AX326" s="14" t="s">
        <v>85</v>
      </c>
      <c r="AY326" s="257" t="s">
        <v>122</v>
      </c>
    </row>
    <row r="327" s="2" customFormat="1" ht="16.5" customHeight="1">
      <c r="A327" s="39"/>
      <c r="B327" s="40"/>
      <c r="C327" s="219" t="s">
        <v>522</v>
      </c>
      <c r="D327" s="219" t="s">
        <v>125</v>
      </c>
      <c r="E327" s="220" t="s">
        <v>523</v>
      </c>
      <c r="F327" s="221" t="s">
        <v>524</v>
      </c>
      <c r="G327" s="222" t="s">
        <v>226</v>
      </c>
      <c r="H327" s="223">
        <v>11.67</v>
      </c>
      <c r="I327" s="224"/>
      <c r="J327" s="225">
        <f>ROUND(I327*H327,2)</f>
        <v>0</v>
      </c>
      <c r="K327" s="221" t="s">
        <v>129</v>
      </c>
      <c r="L327" s="45"/>
      <c r="M327" s="226" t="s">
        <v>1</v>
      </c>
      <c r="N327" s="227" t="s">
        <v>42</v>
      </c>
      <c r="O327" s="92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146</v>
      </c>
      <c r="AT327" s="230" t="s">
        <v>125</v>
      </c>
      <c r="AU327" s="230" t="s">
        <v>87</v>
      </c>
      <c r="AY327" s="18" t="s">
        <v>122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85</v>
      </c>
      <c r="BK327" s="231">
        <f>ROUND(I327*H327,2)</f>
        <v>0</v>
      </c>
      <c r="BL327" s="18" t="s">
        <v>146</v>
      </c>
      <c r="BM327" s="230" t="s">
        <v>525</v>
      </c>
    </row>
    <row r="328" s="2" customFormat="1">
      <c r="A328" s="39"/>
      <c r="B328" s="40"/>
      <c r="C328" s="41"/>
      <c r="D328" s="232" t="s">
        <v>132</v>
      </c>
      <c r="E328" s="41"/>
      <c r="F328" s="233" t="s">
        <v>526</v>
      </c>
      <c r="G328" s="41"/>
      <c r="H328" s="41"/>
      <c r="I328" s="234"/>
      <c r="J328" s="41"/>
      <c r="K328" s="41"/>
      <c r="L328" s="45"/>
      <c r="M328" s="235"/>
      <c r="N328" s="236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132</v>
      </c>
      <c r="AU328" s="18" t="s">
        <v>87</v>
      </c>
    </row>
    <row r="329" s="13" customFormat="1">
      <c r="A329" s="13"/>
      <c r="B329" s="237"/>
      <c r="C329" s="238"/>
      <c r="D329" s="232" t="s">
        <v>133</v>
      </c>
      <c r="E329" s="239" t="s">
        <v>1</v>
      </c>
      <c r="F329" s="240" t="s">
        <v>527</v>
      </c>
      <c r="G329" s="238"/>
      <c r="H329" s="239" t="s">
        <v>1</v>
      </c>
      <c r="I329" s="241"/>
      <c r="J329" s="238"/>
      <c r="K329" s="238"/>
      <c r="L329" s="242"/>
      <c r="M329" s="243"/>
      <c r="N329" s="244"/>
      <c r="O329" s="244"/>
      <c r="P329" s="244"/>
      <c r="Q329" s="244"/>
      <c r="R329" s="244"/>
      <c r="S329" s="244"/>
      <c r="T329" s="24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6" t="s">
        <v>133</v>
      </c>
      <c r="AU329" s="246" t="s">
        <v>87</v>
      </c>
      <c r="AV329" s="13" t="s">
        <v>85</v>
      </c>
      <c r="AW329" s="13" t="s">
        <v>33</v>
      </c>
      <c r="AX329" s="13" t="s">
        <v>77</v>
      </c>
      <c r="AY329" s="246" t="s">
        <v>122</v>
      </c>
    </row>
    <row r="330" s="14" customFormat="1">
      <c r="A330" s="14"/>
      <c r="B330" s="247"/>
      <c r="C330" s="248"/>
      <c r="D330" s="232" t="s">
        <v>133</v>
      </c>
      <c r="E330" s="249" t="s">
        <v>1</v>
      </c>
      <c r="F330" s="250" t="s">
        <v>528</v>
      </c>
      <c r="G330" s="248"/>
      <c r="H330" s="251">
        <v>1.55</v>
      </c>
      <c r="I330" s="252"/>
      <c r="J330" s="248"/>
      <c r="K330" s="248"/>
      <c r="L330" s="253"/>
      <c r="M330" s="254"/>
      <c r="N330" s="255"/>
      <c r="O330" s="255"/>
      <c r="P330" s="255"/>
      <c r="Q330" s="255"/>
      <c r="R330" s="255"/>
      <c r="S330" s="255"/>
      <c r="T330" s="25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7" t="s">
        <v>133</v>
      </c>
      <c r="AU330" s="257" t="s">
        <v>87</v>
      </c>
      <c r="AV330" s="14" t="s">
        <v>87</v>
      </c>
      <c r="AW330" s="14" t="s">
        <v>33</v>
      </c>
      <c r="AX330" s="14" t="s">
        <v>77</v>
      </c>
      <c r="AY330" s="257" t="s">
        <v>122</v>
      </c>
    </row>
    <row r="331" s="14" customFormat="1">
      <c r="A331" s="14"/>
      <c r="B331" s="247"/>
      <c r="C331" s="248"/>
      <c r="D331" s="232" t="s">
        <v>133</v>
      </c>
      <c r="E331" s="249" t="s">
        <v>1</v>
      </c>
      <c r="F331" s="250" t="s">
        <v>529</v>
      </c>
      <c r="G331" s="248"/>
      <c r="H331" s="251">
        <v>10.119999999999999</v>
      </c>
      <c r="I331" s="252"/>
      <c r="J331" s="248"/>
      <c r="K331" s="248"/>
      <c r="L331" s="253"/>
      <c r="M331" s="254"/>
      <c r="N331" s="255"/>
      <c r="O331" s="255"/>
      <c r="P331" s="255"/>
      <c r="Q331" s="255"/>
      <c r="R331" s="255"/>
      <c r="S331" s="255"/>
      <c r="T331" s="25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7" t="s">
        <v>133</v>
      </c>
      <c r="AU331" s="257" t="s">
        <v>87</v>
      </c>
      <c r="AV331" s="14" t="s">
        <v>87</v>
      </c>
      <c r="AW331" s="14" t="s">
        <v>33</v>
      </c>
      <c r="AX331" s="14" t="s">
        <v>77</v>
      </c>
      <c r="AY331" s="257" t="s">
        <v>122</v>
      </c>
    </row>
    <row r="332" s="15" customFormat="1">
      <c r="A332" s="15"/>
      <c r="B332" s="261"/>
      <c r="C332" s="262"/>
      <c r="D332" s="232" t="s">
        <v>133</v>
      </c>
      <c r="E332" s="263" t="s">
        <v>1</v>
      </c>
      <c r="F332" s="264" t="s">
        <v>231</v>
      </c>
      <c r="G332" s="262"/>
      <c r="H332" s="265">
        <v>11.67</v>
      </c>
      <c r="I332" s="266"/>
      <c r="J332" s="262"/>
      <c r="K332" s="262"/>
      <c r="L332" s="267"/>
      <c r="M332" s="268"/>
      <c r="N332" s="269"/>
      <c r="O332" s="269"/>
      <c r="P332" s="269"/>
      <c r="Q332" s="269"/>
      <c r="R332" s="269"/>
      <c r="S332" s="269"/>
      <c r="T332" s="270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71" t="s">
        <v>133</v>
      </c>
      <c r="AU332" s="271" t="s">
        <v>87</v>
      </c>
      <c r="AV332" s="15" t="s">
        <v>146</v>
      </c>
      <c r="AW332" s="15" t="s">
        <v>33</v>
      </c>
      <c r="AX332" s="15" t="s">
        <v>85</v>
      </c>
      <c r="AY332" s="271" t="s">
        <v>122</v>
      </c>
    </row>
    <row r="333" s="2" customFormat="1" ht="16.5" customHeight="1">
      <c r="A333" s="39"/>
      <c r="B333" s="40"/>
      <c r="C333" s="219" t="s">
        <v>530</v>
      </c>
      <c r="D333" s="219" t="s">
        <v>125</v>
      </c>
      <c r="E333" s="220" t="s">
        <v>531</v>
      </c>
      <c r="F333" s="221" t="s">
        <v>532</v>
      </c>
      <c r="G333" s="222" t="s">
        <v>226</v>
      </c>
      <c r="H333" s="223">
        <v>200.69999999999999</v>
      </c>
      <c r="I333" s="224"/>
      <c r="J333" s="225">
        <f>ROUND(I333*H333,2)</f>
        <v>0</v>
      </c>
      <c r="K333" s="221" t="s">
        <v>129</v>
      </c>
      <c r="L333" s="45"/>
      <c r="M333" s="226" t="s">
        <v>1</v>
      </c>
      <c r="N333" s="227" t="s">
        <v>42</v>
      </c>
      <c r="O333" s="92"/>
      <c r="P333" s="228">
        <f>O333*H333</f>
        <v>0</v>
      </c>
      <c r="Q333" s="228">
        <v>0</v>
      </c>
      <c r="R333" s="228">
        <f>Q333*H333</f>
        <v>0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146</v>
      </c>
      <c r="AT333" s="230" t="s">
        <v>125</v>
      </c>
      <c r="AU333" s="230" t="s">
        <v>87</v>
      </c>
      <c r="AY333" s="18" t="s">
        <v>122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85</v>
      </c>
      <c r="BK333" s="231">
        <f>ROUND(I333*H333,2)</f>
        <v>0</v>
      </c>
      <c r="BL333" s="18" t="s">
        <v>146</v>
      </c>
      <c r="BM333" s="230" t="s">
        <v>533</v>
      </c>
    </row>
    <row r="334" s="2" customFormat="1">
      <c r="A334" s="39"/>
      <c r="B334" s="40"/>
      <c r="C334" s="41"/>
      <c r="D334" s="232" t="s">
        <v>132</v>
      </c>
      <c r="E334" s="41"/>
      <c r="F334" s="233" t="s">
        <v>534</v>
      </c>
      <c r="G334" s="41"/>
      <c r="H334" s="41"/>
      <c r="I334" s="234"/>
      <c r="J334" s="41"/>
      <c r="K334" s="41"/>
      <c r="L334" s="45"/>
      <c r="M334" s="235"/>
      <c r="N334" s="236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132</v>
      </c>
      <c r="AU334" s="18" t="s">
        <v>87</v>
      </c>
    </row>
    <row r="335" s="14" customFormat="1">
      <c r="A335" s="14"/>
      <c r="B335" s="247"/>
      <c r="C335" s="248"/>
      <c r="D335" s="232" t="s">
        <v>133</v>
      </c>
      <c r="E335" s="249" t="s">
        <v>1</v>
      </c>
      <c r="F335" s="250" t="s">
        <v>535</v>
      </c>
      <c r="G335" s="248"/>
      <c r="H335" s="251">
        <v>200.69999999999999</v>
      </c>
      <c r="I335" s="252"/>
      <c r="J335" s="248"/>
      <c r="K335" s="248"/>
      <c r="L335" s="253"/>
      <c r="M335" s="254"/>
      <c r="N335" s="255"/>
      <c r="O335" s="255"/>
      <c r="P335" s="255"/>
      <c r="Q335" s="255"/>
      <c r="R335" s="255"/>
      <c r="S335" s="255"/>
      <c r="T335" s="25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7" t="s">
        <v>133</v>
      </c>
      <c r="AU335" s="257" t="s">
        <v>87</v>
      </c>
      <c r="AV335" s="14" t="s">
        <v>87</v>
      </c>
      <c r="AW335" s="14" t="s">
        <v>33</v>
      </c>
      <c r="AX335" s="14" t="s">
        <v>85</v>
      </c>
      <c r="AY335" s="257" t="s">
        <v>122</v>
      </c>
    </row>
    <row r="336" s="2" customFormat="1" ht="16.5" customHeight="1">
      <c r="A336" s="39"/>
      <c r="B336" s="40"/>
      <c r="C336" s="219" t="s">
        <v>536</v>
      </c>
      <c r="D336" s="219" t="s">
        <v>125</v>
      </c>
      <c r="E336" s="220" t="s">
        <v>537</v>
      </c>
      <c r="F336" s="221" t="s">
        <v>538</v>
      </c>
      <c r="G336" s="222" t="s">
        <v>226</v>
      </c>
      <c r="H336" s="223">
        <v>200.69999999999999</v>
      </c>
      <c r="I336" s="224"/>
      <c r="J336" s="225">
        <f>ROUND(I336*H336,2)</f>
        <v>0</v>
      </c>
      <c r="K336" s="221" t="s">
        <v>129</v>
      </c>
      <c r="L336" s="45"/>
      <c r="M336" s="226" t="s">
        <v>1</v>
      </c>
      <c r="N336" s="227" t="s">
        <v>42</v>
      </c>
      <c r="O336" s="92"/>
      <c r="P336" s="228">
        <f>O336*H336</f>
        <v>0</v>
      </c>
      <c r="Q336" s="228">
        <v>0</v>
      </c>
      <c r="R336" s="228">
        <f>Q336*H336</f>
        <v>0</v>
      </c>
      <c r="S336" s="228">
        <v>0</v>
      </c>
      <c r="T336" s="22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0" t="s">
        <v>146</v>
      </c>
      <c r="AT336" s="230" t="s">
        <v>125</v>
      </c>
      <c r="AU336" s="230" t="s">
        <v>87</v>
      </c>
      <c r="AY336" s="18" t="s">
        <v>122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8" t="s">
        <v>85</v>
      </c>
      <c r="BK336" s="231">
        <f>ROUND(I336*H336,2)</f>
        <v>0</v>
      </c>
      <c r="BL336" s="18" t="s">
        <v>146</v>
      </c>
      <c r="BM336" s="230" t="s">
        <v>539</v>
      </c>
    </row>
    <row r="337" s="2" customFormat="1">
      <c r="A337" s="39"/>
      <c r="B337" s="40"/>
      <c r="C337" s="41"/>
      <c r="D337" s="232" t="s">
        <v>132</v>
      </c>
      <c r="E337" s="41"/>
      <c r="F337" s="233" t="s">
        <v>540</v>
      </c>
      <c r="G337" s="41"/>
      <c r="H337" s="41"/>
      <c r="I337" s="234"/>
      <c r="J337" s="41"/>
      <c r="K337" s="41"/>
      <c r="L337" s="45"/>
      <c r="M337" s="235"/>
      <c r="N337" s="236"/>
      <c r="O337" s="92"/>
      <c r="P337" s="92"/>
      <c r="Q337" s="92"/>
      <c r="R337" s="92"/>
      <c r="S337" s="92"/>
      <c r="T337" s="93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132</v>
      </c>
      <c r="AU337" s="18" t="s">
        <v>87</v>
      </c>
    </row>
    <row r="338" s="14" customFormat="1">
      <c r="A338" s="14"/>
      <c r="B338" s="247"/>
      <c r="C338" s="248"/>
      <c r="D338" s="232" t="s">
        <v>133</v>
      </c>
      <c r="E338" s="249" t="s">
        <v>1</v>
      </c>
      <c r="F338" s="250" t="s">
        <v>541</v>
      </c>
      <c r="G338" s="248"/>
      <c r="H338" s="251">
        <v>200.69999999999999</v>
      </c>
      <c r="I338" s="252"/>
      <c r="J338" s="248"/>
      <c r="K338" s="248"/>
      <c r="L338" s="253"/>
      <c r="M338" s="254"/>
      <c r="N338" s="255"/>
      <c r="O338" s="255"/>
      <c r="P338" s="255"/>
      <c r="Q338" s="255"/>
      <c r="R338" s="255"/>
      <c r="S338" s="255"/>
      <c r="T338" s="25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7" t="s">
        <v>133</v>
      </c>
      <c r="AU338" s="257" t="s">
        <v>87</v>
      </c>
      <c r="AV338" s="14" t="s">
        <v>87</v>
      </c>
      <c r="AW338" s="14" t="s">
        <v>33</v>
      </c>
      <c r="AX338" s="14" t="s">
        <v>85</v>
      </c>
      <c r="AY338" s="257" t="s">
        <v>122</v>
      </c>
    </row>
    <row r="339" s="2" customFormat="1" ht="16.5" customHeight="1">
      <c r="A339" s="39"/>
      <c r="B339" s="40"/>
      <c r="C339" s="219" t="s">
        <v>542</v>
      </c>
      <c r="D339" s="219" t="s">
        <v>125</v>
      </c>
      <c r="E339" s="220" t="s">
        <v>543</v>
      </c>
      <c r="F339" s="221" t="s">
        <v>544</v>
      </c>
      <c r="G339" s="222" t="s">
        <v>226</v>
      </c>
      <c r="H339" s="223">
        <v>25.210000000000001</v>
      </c>
      <c r="I339" s="224"/>
      <c r="J339" s="225">
        <f>ROUND(I339*H339,2)</f>
        <v>0</v>
      </c>
      <c r="K339" s="221" t="s">
        <v>129</v>
      </c>
      <c r="L339" s="45"/>
      <c r="M339" s="226" t="s">
        <v>1</v>
      </c>
      <c r="N339" s="227" t="s">
        <v>42</v>
      </c>
      <c r="O339" s="92"/>
      <c r="P339" s="228">
        <f>O339*H339</f>
        <v>0</v>
      </c>
      <c r="Q339" s="228">
        <v>0.084250000000000005</v>
      </c>
      <c r="R339" s="228">
        <f>Q339*H339</f>
        <v>2.1239425000000001</v>
      </c>
      <c r="S339" s="228">
        <v>0</v>
      </c>
      <c r="T339" s="22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146</v>
      </c>
      <c r="AT339" s="230" t="s">
        <v>125</v>
      </c>
      <c r="AU339" s="230" t="s">
        <v>87</v>
      </c>
      <c r="AY339" s="18" t="s">
        <v>122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85</v>
      </c>
      <c r="BK339" s="231">
        <f>ROUND(I339*H339,2)</f>
        <v>0</v>
      </c>
      <c r="BL339" s="18" t="s">
        <v>146</v>
      </c>
      <c r="BM339" s="230" t="s">
        <v>545</v>
      </c>
    </row>
    <row r="340" s="2" customFormat="1">
      <c r="A340" s="39"/>
      <c r="B340" s="40"/>
      <c r="C340" s="41"/>
      <c r="D340" s="232" t="s">
        <v>132</v>
      </c>
      <c r="E340" s="41"/>
      <c r="F340" s="233" t="s">
        <v>546</v>
      </c>
      <c r="G340" s="41"/>
      <c r="H340" s="41"/>
      <c r="I340" s="234"/>
      <c r="J340" s="41"/>
      <c r="K340" s="41"/>
      <c r="L340" s="45"/>
      <c r="M340" s="235"/>
      <c r="N340" s="236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132</v>
      </c>
      <c r="AU340" s="18" t="s">
        <v>87</v>
      </c>
    </row>
    <row r="341" s="14" customFormat="1">
      <c r="A341" s="14"/>
      <c r="B341" s="247"/>
      <c r="C341" s="248"/>
      <c r="D341" s="232" t="s">
        <v>133</v>
      </c>
      <c r="E341" s="249" t="s">
        <v>1</v>
      </c>
      <c r="F341" s="250" t="s">
        <v>547</v>
      </c>
      <c r="G341" s="248"/>
      <c r="H341" s="251">
        <v>3.2799999999999998</v>
      </c>
      <c r="I341" s="252"/>
      <c r="J341" s="248"/>
      <c r="K341" s="248"/>
      <c r="L341" s="253"/>
      <c r="M341" s="254"/>
      <c r="N341" s="255"/>
      <c r="O341" s="255"/>
      <c r="P341" s="255"/>
      <c r="Q341" s="255"/>
      <c r="R341" s="255"/>
      <c r="S341" s="255"/>
      <c r="T341" s="25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7" t="s">
        <v>133</v>
      </c>
      <c r="AU341" s="257" t="s">
        <v>87</v>
      </c>
      <c r="AV341" s="14" t="s">
        <v>87</v>
      </c>
      <c r="AW341" s="14" t="s">
        <v>33</v>
      </c>
      <c r="AX341" s="14" t="s">
        <v>77</v>
      </c>
      <c r="AY341" s="257" t="s">
        <v>122</v>
      </c>
    </row>
    <row r="342" s="14" customFormat="1">
      <c r="A342" s="14"/>
      <c r="B342" s="247"/>
      <c r="C342" s="248"/>
      <c r="D342" s="232" t="s">
        <v>133</v>
      </c>
      <c r="E342" s="249" t="s">
        <v>1</v>
      </c>
      <c r="F342" s="250" t="s">
        <v>548</v>
      </c>
      <c r="G342" s="248"/>
      <c r="H342" s="251">
        <v>13.83</v>
      </c>
      <c r="I342" s="252"/>
      <c r="J342" s="248"/>
      <c r="K342" s="248"/>
      <c r="L342" s="253"/>
      <c r="M342" s="254"/>
      <c r="N342" s="255"/>
      <c r="O342" s="255"/>
      <c r="P342" s="255"/>
      <c r="Q342" s="255"/>
      <c r="R342" s="255"/>
      <c r="S342" s="255"/>
      <c r="T342" s="25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7" t="s">
        <v>133</v>
      </c>
      <c r="AU342" s="257" t="s">
        <v>87</v>
      </c>
      <c r="AV342" s="14" t="s">
        <v>87</v>
      </c>
      <c r="AW342" s="14" t="s">
        <v>33</v>
      </c>
      <c r="AX342" s="14" t="s">
        <v>77</v>
      </c>
      <c r="AY342" s="257" t="s">
        <v>122</v>
      </c>
    </row>
    <row r="343" s="14" customFormat="1">
      <c r="A343" s="14"/>
      <c r="B343" s="247"/>
      <c r="C343" s="248"/>
      <c r="D343" s="232" t="s">
        <v>133</v>
      </c>
      <c r="E343" s="249" t="s">
        <v>1</v>
      </c>
      <c r="F343" s="250" t="s">
        <v>549</v>
      </c>
      <c r="G343" s="248"/>
      <c r="H343" s="251">
        <v>8.0999999999999996</v>
      </c>
      <c r="I343" s="252"/>
      <c r="J343" s="248"/>
      <c r="K343" s="248"/>
      <c r="L343" s="253"/>
      <c r="M343" s="254"/>
      <c r="N343" s="255"/>
      <c r="O343" s="255"/>
      <c r="P343" s="255"/>
      <c r="Q343" s="255"/>
      <c r="R343" s="255"/>
      <c r="S343" s="255"/>
      <c r="T343" s="25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7" t="s">
        <v>133</v>
      </c>
      <c r="AU343" s="257" t="s">
        <v>87</v>
      </c>
      <c r="AV343" s="14" t="s">
        <v>87</v>
      </c>
      <c r="AW343" s="14" t="s">
        <v>33</v>
      </c>
      <c r="AX343" s="14" t="s">
        <v>77</v>
      </c>
      <c r="AY343" s="257" t="s">
        <v>122</v>
      </c>
    </row>
    <row r="344" s="15" customFormat="1">
      <c r="A344" s="15"/>
      <c r="B344" s="261"/>
      <c r="C344" s="262"/>
      <c r="D344" s="232" t="s">
        <v>133</v>
      </c>
      <c r="E344" s="263" t="s">
        <v>1</v>
      </c>
      <c r="F344" s="264" t="s">
        <v>231</v>
      </c>
      <c r="G344" s="262"/>
      <c r="H344" s="265">
        <v>25.210000000000001</v>
      </c>
      <c r="I344" s="266"/>
      <c r="J344" s="262"/>
      <c r="K344" s="262"/>
      <c r="L344" s="267"/>
      <c r="M344" s="268"/>
      <c r="N344" s="269"/>
      <c r="O344" s="269"/>
      <c r="P344" s="269"/>
      <c r="Q344" s="269"/>
      <c r="R344" s="269"/>
      <c r="S344" s="269"/>
      <c r="T344" s="270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71" t="s">
        <v>133</v>
      </c>
      <c r="AU344" s="271" t="s">
        <v>87</v>
      </c>
      <c r="AV344" s="15" t="s">
        <v>146</v>
      </c>
      <c r="AW344" s="15" t="s">
        <v>33</v>
      </c>
      <c r="AX344" s="15" t="s">
        <v>85</v>
      </c>
      <c r="AY344" s="271" t="s">
        <v>122</v>
      </c>
    </row>
    <row r="345" s="2" customFormat="1" ht="16.5" customHeight="1">
      <c r="A345" s="39"/>
      <c r="B345" s="40"/>
      <c r="C345" s="272" t="s">
        <v>550</v>
      </c>
      <c r="D345" s="272" t="s">
        <v>360</v>
      </c>
      <c r="E345" s="273" t="s">
        <v>551</v>
      </c>
      <c r="F345" s="274" t="s">
        <v>552</v>
      </c>
      <c r="G345" s="275" t="s">
        <v>226</v>
      </c>
      <c r="H345" s="276">
        <v>18.673999999999999</v>
      </c>
      <c r="I345" s="277"/>
      <c r="J345" s="278">
        <f>ROUND(I345*H345,2)</f>
        <v>0</v>
      </c>
      <c r="K345" s="274" t="s">
        <v>129</v>
      </c>
      <c r="L345" s="279"/>
      <c r="M345" s="280" t="s">
        <v>1</v>
      </c>
      <c r="N345" s="281" t="s">
        <v>42</v>
      </c>
      <c r="O345" s="92"/>
      <c r="P345" s="228">
        <f>O345*H345</f>
        <v>0</v>
      </c>
      <c r="Q345" s="228">
        <v>0.13100000000000001</v>
      </c>
      <c r="R345" s="228">
        <f>Q345*H345</f>
        <v>2.446294</v>
      </c>
      <c r="S345" s="228">
        <v>0</v>
      </c>
      <c r="T345" s="22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175</v>
      </c>
      <c r="AT345" s="230" t="s">
        <v>360</v>
      </c>
      <c r="AU345" s="230" t="s">
        <v>87</v>
      </c>
      <c r="AY345" s="18" t="s">
        <v>122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8" t="s">
        <v>85</v>
      </c>
      <c r="BK345" s="231">
        <f>ROUND(I345*H345,2)</f>
        <v>0</v>
      </c>
      <c r="BL345" s="18" t="s">
        <v>146</v>
      </c>
      <c r="BM345" s="230" t="s">
        <v>553</v>
      </c>
    </row>
    <row r="346" s="2" customFormat="1">
      <c r="A346" s="39"/>
      <c r="B346" s="40"/>
      <c r="C346" s="41"/>
      <c r="D346" s="232" t="s">
        <v>132</v>
      </c>
      <c r="E346" s="41"/>
      <c r="F346" s="233" t="s">
        <v>552</v>
      </c>
      <c r="G346" s="41"/>
      <c r="H346" s="41"/>
      <c r="I346" s="234"/>
      <c r="J346" s="41"/>
      <c r="K346" s="41"/>
      <c r="L346" s="45"/>
      <c r="M346" s="235"/>
      <c r="N346" s="236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132</v>
      </c>
      <c r="AU346" s="18" t="s">
        <v>87</v>
      </c>
    </row>
    <row r="347" s="14" customFormat="1">
      <c r="A347" s="14"/>
      <c r="B347" s="247"/>
      <c r="C347" s="248"/>
      <c r="D347" s="232" t="s">
        <v>133</v>
      </c>
      <c r="E347" s="249" t="s">
        <v>1</v>
      </c>
      <c r="F347" s="250" t="s">
        <v>554</v>
      </c>
      <c r="G347" s="248"/>
      <c r="H347" s="251">
        <v>18.129999999999999</v>
      </c>
      <c r="I347" s="252"/>
      <c r="J347" s="248"/>
      <c r="K347" s="248"/>
      <c r="L347" s="253"/>
      <c r="M347" s="254"/>
      <c r="N347" s="255"/>
      <c r="O347" s="255"/>
      <c r="P347" s="255"/>
      <c r="Q347" s="255"/>
      <c r="R347" s="255"/>
      <c r="S347" s="255"/>
      <c r="T347" s="25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7" t="s">
        <v>133</v>
      </c>
      <c r="AU347" s="257" t="s">
        <v>87</v>
      </c>
      <c r="AV347" s="14" t="s">
        <v>87</v>
      </c>
      <c r="AW347" s="14" t="s">
        <v>33</v>
      </c>
      <c r="AX347" s="14" t="s">
        <v>85</v>
      </c>
      <c r="AY347" s="257" t="s">
        <v>122</v>
      </c>
    </row>
    <row r="348" s="13" customFormat="1">
      <c r="A348" s="13"/>
      <c r="B348" s="237"/>
      <c r="C348" s="238"/>
      <c r="D348" s="232" t="s">
        <v>133</v>
      </c>
      <c r="E348" s="239" t="s">
        <v>1</v>
      </c>
      <c r="F348" s="240" t="s">
        <v>555</v>
      </c>
      <c r="G348" s="238"/>
      <c r="H348" s="239" t="s">
        <v>1</v>
      </c>
      <c r="I348" s="241"/>
      <c r="J348" s="238"/>
      <c r="K348" s="238"/>
      <c r="L348" s="242"/>
      <c r="M348" s="243"/>
      <c r="N348" s="244"/>
      <c r="O348" s="244"/>
      <c r="P348" s="244"/>
      <c r="Q348" s="244"/>
      <c r="R348" s="244"/>
      <c r="S348" s="244"/>
      <c r="T348" s="24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6" t="s">
        <v>133</v>
      </c>
      <c r="AU348" s="246" t="s">
        <v>87</v>
      </c>
      <c r="AV348" s="13" t="s">
        <v>85</v>
      </c>
      <c r="AW348" s="13" t="s">
        <v>33</v>
      </c>
      <c r="AX348" s="13" t="s">
        <v>77</v>
      </c>
      <c r="AY348" s="246" t="s">
        <v>122</v>
      </c>
    </row>
    <row r="349" s="14" customFormat="1">
      <c r="A349" s="14"/>
      <c r="B349" s="247"/>
      <c r="C349" s="248"/>
      <c r="D349" s="232" t="s">
        <v>133</v>
      </c>
      <c r="E349" s="248"/>
      <c r="F349" s="250" t="s">
        <v>556</v>
      </c>
      <c r="G349" s="248"/>
      <c r="H349" s="251">
        <v>18.673999999999999</v>
      </c>
      <c r="I349" s="252"/>
      <c r="J349" s="248"/>
      <c r="K349" s="248"/>
      <c r="L349" s="253"/>
      <c r="M349" s="254"/>
      <c r="N349" s="255"/>
      <c r="O349" s="255"/>
      <c r="P349" s="255"/>
      <c r="Q349" s="255"/>
      <c r="R349" s="255"/>
      <c r="S349" s="255"/>
      <c r="T349" s="25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7" t="s">
        <v>133</v>
      </c>
      <c r="AU349" s="257" t="s">
        <v>87</v>
      </c>
      <c r="AV349" s="14" t="s">
        <v>87</v>
      </c>
      <c r="AW349" s="14" t="s">
        <v>4</v>
      </c>
      <c r="AX349" s="14" t="s">
        <v>85</v>
      </c>
      <c r="AY349" s="257" t="s">
        <v>122</v>
      </c>
    </row>
    <row r="350" s="2" customFormat="1" ht="16.5" customHeight="1">
      <c r="A350" s="39"/>
      <c r="B350" s="40"/>
      <c r="C350" s="272" t="s">
        <v>557</v>
      </c>
      <c r="D350" s="272" t="s">
        <v>360</v>
      </c>
      <c r="E350" s="273" t="s">
        <v>558</v>
      </c>
      <c r="F350" s="274" t="s">
        <v>559</v>
      </c>
      <c r="G350" s="275" t="s">
        <v>226</v>
      </c>
      <c r="H350" s="276">
        <v>2.4209999999999998</v>
      </c>
      <c r="I350" s="277"/>
      <c r="J350" s="278">
        <f>ROUND(I350*H350,2)</f>
        <v>0</v>
      </c>
      <c r="K350" s="274" t="s">
        <v>129</v>
      </c>
      <c r="L350" s="279"/>
      <c r="M350" s="280" t="s">
        <v>1</v>
      </c>
      <c r="N350" s="281" t="s">
        <v>42</v>
      </c>
      <c r="O350" s="92"/>
      <c r="P350" s="228">
        <f>O350*H350</f>
        <v>0</v>
      </c>
      <c r="Q350" s="228">
        <v>0.13100000000000001</v>
      </c>
      <c r="R350" s="228">
        <f>Q350*H350</f>
        <v>0.31715100000000002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175</v>
      </c>
      <c r="AT350" s="230" t="s">
        <v>360</v>
      </c>
      <c r="AU350" s="230" t="s">
        <v>87</v>
      </c>
      <c r="AY350" s="18" t="s">
        <v>122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85</v>
      </c>
      <c r="BK350" s="231">
        <f>ROUND(I350*H350,2)</f>
        <v>0</v>
      </c>
      <c r="BL350" s="18" t="s">
        <v>146</v>
      </c>
      <c r="BM350" s="230" t="s">
        <v>560</v>
      </c>
    </row>
    <row r="351" s="2" customFormat="1">
      <c r="A351" s="39"/>
      <c r="B351" s="40"/>
      <c r="C351" s="41"/>
      <c r="D351" s="232" t="s">
        <v>132</v>
      </c>
      <c r="E351" s="41"/>
      <c r="F351" s="233" t="s">
        <v>559</v>
      </c>
      <c r="G351" s="41"/>
      <c r="H351" s="41"/>
      <c r="I351" s="234"/>
      <c r="J351" s="41"/>
      <c r="K351" s="41"/>
      <c r="L351" s="45"/>
      <c r="M351" s="235"/>
      <c r="N351" s="236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132</v>
      </c>
      <c r="AU351" s="18" t="s">
        <v>87</v>
      </c>
    </row>
    <row r="352" s="13" customFormat="1">
      <c r="A352" s="13"/>
      <c r="B352" s="237"/>
      <c r="C352" s="238"/>
      <c r="D352" s="232" t="s">
        <v>133</v>
      </c>
      <c r="E352" s="239" t="s">
        <v>1</v>
      </c>
      <c r="F352" s="240" t="s">
        <v>561</v>
      </c>
      <c r="G352" s="238"/>
      <c r="H352" s="239" t="s">
        <v>1</v>
      </c>
      <c r="I352" s="241"/>
      <c r="J352" s="238"/>
      <c r="K352" s="238"/>
      <c r="L352" s="242"/>
      <c r="M352" s="243"/>
      <c r="N352" s="244"/>
      <c r="O352" s="244"/>
      <c r="P352" s="244"/>
      <c r="Q352" s="244"/>
      <c r="R352" s="244"/>
      <c r="S352" s="244"/>
      <c r="T352" s="24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6" t="s">
        <v>133</v>
      </c>
      <c r="AU352" s="246" t="s">
        <v>87</v>
      </c>
      <c r="AV352" s="13" t="s">
        <v>85</v>
      </c>
      <c r="AW352" s="13" t="s">
        <v>33</v>
      </c>
      <c r="AX352" s="13" t="s">
        <v>77</v>
      </c>
      <c r="AY352" s="246" t="s">
        <v>122</v>
      </c>
    </row>
    <row r="353" s="14" customFormat="1">
      <c r="A353" s="14"/>
      <c r="B353" s="247"/>
      <c r="C353" s="248"/>
      <c r="D353" s="232" t="s">
        <v>133</v>
      </c>
      <c r="E353" s="249" t="s">
        <v>1</v>
      </c>
      <c r="F353" s="250" t="s">
        <v>562</v>
      </c>
      <c r="G353" s="248"/>
      <c r="H353" s="251">
        <v>3.2799999999999998</v>
      </c>
      <c r="I353" s="252"/>
      <c r="J353" s="248"/>
      <c r="K353" s="248"/>
      <c r="L353" s="253"/>
      <c r="M353" s="254"/>
      <c r="N353" s="255"/>
      <c r="O353" s="255"/>
      <c r="P353" s="255"/>
      <c r="Q353" s="255"/>
      <c r="R353" s="255"/>
      <c r="S353" s="255"/>
      <c r="T353" s="25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7" t="s">
        <v>133</v>
      </c>
      <c r="AU353" s="257" t="s">
        <v>87</v>
      </c>
      <c r="AV353" s="14" t="s">
        <v>87</v>
      </c>
      <c r="AW353" s="14" t="s">
        <v>33</v>
      </c>
      <c r="AX353" s="14" t="s">
        <v>77</v>
      </c>
      <c r="AY353" s="257" t="s">
        <v>122</v>
      </c>
    </row>
    <row r="354" s="14" customFormat="1">
      <c r="A354" s="14"/>
      <c r="B354" s="247"/>
      <c r="C354" s="248"/>
      <c r="D354" s="232" t="s">
        <v>133</v>
      </c>
      <c r="E354" s="249" t="s">
        <v>1</v>
      </c>
      <c r="F354" s="250" t="s">
        <v>563</v>
      </c>
      <c r="G354" s="248"/>
      <c r="H354" s="251">
        <v>-0.93000000000000005</v>
      </c>
      <c r="I354" s="252"/>
      <c r="J354" s="248"/>
      <c r="K354" s="248"/>
      <c r="L354" s="253"/>
      <c r="M354" s="254"/>
      <c r="N354" s="255"/>
      <c r="O354" s="255"/>
      <c r="P354" s="255"/>
      <c r="Q354" s="255"/>
      <c r="R354" s="255"/>
      <c r="S354" s="255"/>
      <c r="T354" s="256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7" t="s">
        <v>133</v>
      </c>
      <c r="AU354" s="257" t="s">
        <v>87</v>
      </c>
      <c r="AV354" s="14" t="s">
        <v>87</v>
      </c>
      <c r="AW354" s="14" t="s">
        <v>33</v>
      </c>
      <c r="AX354" s="14" t="s">
        <v>77</v>
      </c>
      <c r="AY354" s="257" t="s">
        <v>122</v>
      </c>
    </row>
    <row r="355" s="15" customFormat="1">
      <c r="A355" s="15"/>
      <c r="B355" s="261"/>
      <c r="C355" s="262"/>
      <c r="D355" s="232" t="s">
        <v>133</v>
      </c>
      <c r="E355" s="263" t="s">
        <v>1</v>
      </c>
      <c r="F355" s="264" t="s">
        <v>231</v>
      </c>
      <c r="G355" s="262"/>
      <c r="H355" s="265">
        <v>2.3500000000000001</v>
      </c>
      <c r="I355" s="266"/>
      <c r="J355" s="262"/>
      <c r="K355" s="262"/>
      <c r="L355" s="267"/>
      <c r="M355" s="268"/>
      <c r="N355" s="269"/>
      <c r="O355" s="269"/>
      <c r="P355" s="269"/>
      <c r="Q355" s="269"/>
      <c r="R355" s="269"/>
      <c r="S355" s="269"/>
      <c r="T355" s="270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71" t="s">
        <v>133</v>
      </c>
      <c r="AU355" s="271" t="s">
        <v>87</v>
      </c>
      <c r="AV355" s="15" t="s">
        <v>146</v>
      </c>
      <c r="AW355" s="15" t="s">
        <v>33</v>
      </c>
      <c r="AX355" s="15" t="s">
        <v>85</v>
      </c>
      <c r="AY355" s="271" t="s">
        <v>122</v>
      </c>
    </row>
    <row r="356" s="14" customFormat="1">
      <c r="A356" s="14"/>
      <c r="B356" s="247"/>
      <c r="C356" s="248"/>
      <c r="D356" s="232" t="s">
        <v>133</v>
      </c>
      <c r="E356" s="248"/>
      <c r="F356" s="250" t="s">
        <v>564</v>
      </c>
      <c r="G356" s="248"/>
      <c r="H356" s="251">
        <v>2.4209999999999998</v>
      </c>
      <c r="I356" s="252"/>
      <c r="J356" s="248"/>
      <c r="K356" s="248"/>
      <c r="L356" s="253"/>
      <c r="M356" s="254"/>
      <c r="N356" s="255"/>
      <c r="O356" s="255"/>
      <c r="P356" s="255"/>
      <c r="Q356" s="255"/>
      <c r="R356" s="255"/>
      <c r="S356" s="255"/>
      <c r="T356" s="25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7" t="s">
        <v>133</v>
      </c>
      <c r="AU356" s="257" t="s">
        <v>87</v>
      </c>
      <c r="AV356" s="14" t="s">
        <v>87</v>
      </c>
      <c r="AW356" s="14" t="s">
        <v>4</v>
      </c>
      <c r="AX356" s="14" t="s">
        <v>85</v>
      </c>
      <c r="AY356" s="257" t="s">
        <v>122</v>
      </c>
    </row>
    <row r="357" s="2" customFormat="1" ht="16.5" customHeight="1">
      <c r="A357" s="39"/>
      <c r="B357" s="40"/>
      <c r="C357" s="219" t="s">
        <v>565</v>
      </c>
      <c r="D357" s="219" t="s">
        <v>125</v>
      </c>
      <c r="E357" s="220" t="s">
        <v>566</v>
      </c>
      <c r="F357" s="221" t="s">
        <v>567</v>
      </c>
      <c r="G357" s="222" t="s">
        <v>226</v>
      </c>
      <c r="H357" s="223">
        <v>106.36</v>
      </c>
      <c r="I357" s="224"/>
      <c r="J357" s="225">
        <f>ROUND(I357*H357,2)</f>
        <v>0</v>
      </c>
      <c r="K357" s="221" t="s">
        <v>129</v>
      </c>
      <c r="L357" s="45"/>
      <c r="M357" s="226" t="s">
        <v>1</v>
      </c>
      <c r="N357" s="227" t="s">
        <v>42</v>
      </c>
      <c r="O357" s="92"/>
      <c r="P357" s="228">
        <f>O357*H357</f>
        <v>0</v>
      </c>
      <c r="Q357" s="228">
        <v>0.10362</v>
      </c>
      <c r="R357" s="228">
        <f>Q357*H357</f>
        <v>11.0210232</v>
      </c>
      <c r="S357" s="228">
        <v>0</v>
      </c>
      <c r="T357" s="22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0" t="s">
        <v>146</v>
      </c>
      <c r="AT357" s="230" t="s">
        <v>125</v>
      </c>
      <c r="AU357" s="230" t="s">
        <v>87</v>
      </c>
      <c r="AY357" s="18" t="s">
        <v>122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8" t="s">
        <v>85</v>
      </c>
      <c r="BK357" s="231">
        <f>ROUND(I357*H357,2)</f>
        <v>0</v>
      </c>
      <c r="BL357" s="18" t="s">
        <v>146</v>
      </c>
      <c r="BM357" s="230" t="s">
        <v>568</v>
      </c>
    </row>
    <row r="358" s="2" customFormat="1">
      <c r="A358" s="39"/>
      <c r="B358" s="40"/>
      <c r="C358" s="41"/>
      <c r="D358" s="232" t="s">
        <v>132</v>
      </c>
      <c r="E358" s="41"/>
      <c r="F358" s="233" t="s">
        <v>569</v>
      </c>
      <c r="G358" s="41"/>
      <c r="H358" s="41"/>
      <c r="I358" s="234"/>
      <c r="J358" s="41"/>
      <c r="K358" s="41"/>
      <c r="L358" s="45"/>
      <c r="M358" s="235"/>
      <c r="N358" s="236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132</v>
      </c>
      <c r="AU358" s="18" t="s">
        <v>87</v>
      </c>
    </row>
    <row r="359" s="14" customFormat="1">
      <c r="A359" s="14"/>
      <c r="B359" s="247"/>
      <c r="C359" s="248"/>
      <c r="D359" s="232" t="s">
        <v>133</v>
      </c>
      <c r="E359" s="249" t="s">
        <v>1</v>
      </c>
      <c r="F359" s="250" t="s">
        <v>570</v>
      </c>
      <c r="G359" s="248"/>
      <c r="H359" s="251">
        <v>18.050000000000001</v>
      </c>
      <c r="I359" s="252"/>
      <c r="J359" s="248"/>
      <c r="K359" s="248"/>
      <c r="L359" s="253"/>
      <c r="M359" s="254"/>
      <c r="N359" s="255"/>
      <c r="O359" s="255"/>
      <c r="P359" s="255"/>
      <c r="Q359" s="255"/>
      <c r="R359" s="255"/>
      <c r="S359" s="255"/>
      <c r="T359" s="25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7" t="s">
        <v>133</v>
      </c>
      <c r="AU359" s="257" t="s">
        <v>87</v>
      </c>
      <c r="AV359" s="14" t="s">
        <v>87</v>
      </c>
      <c r="AW359" s="14" t="s">
        <v>33</v>
      </c>
      <c r="AX359" s="14" t="s">
        <v>77</v>
      </c>
      <c r="AY359" s="257" t="s">
        <v>122</v>
      </c>
    </row>
    <row r="360" s="14" customFormat="1">
      <c r="A360" s="14"/>
      <c r="B360" s="247"/>
      <c r="C360" s="248"/>
      <c r="D360" s="232" t="s">
        <v>133</v>
      </c>
      <c r="E360" s="249" t="s">
        <v>1</v>
      </c>
      <c r="F360" s="250" t="s">
        <v>571</v>
      </c>
      <c r="G360" s="248"/>
      <c r="H360" s="251">
        <v>88.310000000000002</v>
      </c>
      <c r="I360" s="252"/>
      <c r="J360" s="248"/>
      <c r="K360" s="248"/>
      <c r="L360" s="253"/>
      <c r="M360" s="254"/>
      <c r="N360" s="255"/>
      <c r="O360" s="255"/>
      <c r="P360" s="255"/>
      <c r="Q360" s="255"/>
      <c r="R360" s="255"/>
      <c r="S360" s="255"/>
      <c r="T360" s="25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7" t="s">
        <v>133</v>
      </c>
      <c r="AU360" s="257" t="s">
        <v>87</v>
      </c>
      <c r="AV360" s="14" t="s">
        <v>87</v>
      </c>
      <c r="AW360" s="14" t="s">
        <v>33</v>
      </c>
      <c r="AX360" s="14" t="s">
        <v>77</v>
      </c>
      <c r="AY360" s="257" t="s">
        <v>122</v>
      </c>
    </row>
    <row r="361" s="15" customFormat="1">
      <c r="A361" s="15"/>
      <c r="B361" s="261"/>
      <c r="C361" s="262"/>
      <c r="D361" s="232" t="s">
        <v>133</v>
      </c>
      <c r="E361" s="263" t="s">
        <v>1</v>
      </c>
      <c r="F361" s="264" t="s">
        <v>231</v>
      </c>
      <c r="G361" s="262"/>
      <c r="H361" s="265">
        <v>106.36</v>
      </c>
      <c r="I361" s="266"/>
      <c r="J361" s="262"/>
      <c r="K361" s="262"/>
      <c r="L361" s="267"/>
      <c r="M361" s="268"/>
      <c r="N361" s="269"/>
      <c r="O361" s="269"/>
      <c r="P361" s="269"/>
      <c r="Q361" s="269"/>
      <c r="R361" s="269"/>
      <c r="S361" s="269"/>
      <c r="T361" s="270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71" t="s">
        <v>133</v>
      </c>
      <c r="AU361" s="271" t="s">
        <v>87</v>
      </c>
      <c r="AV361" s="15" t="s">
        <v>146</v>
      </c>
      <c r="AW361" s="15" t="s">
        <v>33</v>
      </c>
      <c r="AX361" s="15" t="s">
        <v>85</v>
      </c>
      <c r="AY361" s="271" t="s">
        <v>122</v>
      </c>
    </row>
    <row r="362" s="2" customFormat="1" ht="16.5" customHeight="1">
      <c r="A362" s="39"/>
      <c r="B362" s="40"/>
      <c r="C362" s="272" t="s">
        <v>572</v>
      </c>
      <c r="D362" s="272" t="s">
        <v>360</v>
      </c>
      <c r="E362" s="273" t="s">
        <v>573</v>
      </c>
      <c r="F362" s="274" t="s">
        <v>574</v>
      </c>
      <c r="G362" s="275" t="s">
        <v>226</v>
      </c>
      <c r="H362" s="276">
        <v>17.41</v>
      </c>
      <c r="I362" s="277"/>
      <c r="J362" s="278">
        <f>ROUND(I362*H362,2)</f>
        <v>0</v>
      </c>
      <c r="K362" s="274" t="s">
        <v>129</v>
      </c>
      <c r="L362" s="279"/>
      <c r="M362" s="280" t="s">
        <v>1</v>
      </c>
      <c r="N362" s="281" t="s">
        <v>42</v>
      </c>
      <c r="O362" s="92"/>
      <c r="P362" s="228">
        <f>O362*H362</f>
        <v>0</v>
      </c>
      <c r="Q362" s="228">
        <v>0.152</v>
      </c>
      <c r="R362" s="228">
        <f>Q362*H362</f>
        <v>2.6463199999999998</v>
      </c>
      <c r="S362" s="228">
        <v>0</v>
      </c>
      <c r="T362" s="22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0" t="s">
        <v>175</v>
      </c>
      <c r="AT362" s="230" t="s">
        <v>360</v>
      </c>
      <c r="AU362" s="230" t="s">
        <v>87</v>
      </c>
      <c r="AY362" s="18" t="s">
        <v>122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8" t="s">
        <v>85</v>
      </c>
      <c r="BK362" s="231">
        <f>ROUND(I362*H362,2)</f>
        <v>0</v>
      </c>
      <c r="BL362" s="18" t="s">
        <v>146</v>
      </c>
      <c r="BM362" s="230" t="s">
        <v>575</v>
      </c>
    </row>
    <row r="363" s="2" customFormat="1">
      <c r="A363" s="39"/>
      <c r="B363" s="40"/>
      <c r="C363" s="41"/>
      <c r="D363" s="232" t="s">
        <v>132</v>
      </c>
      <c r="E363" s="41"/>
      <c r="F363" s="233" t="s">
        <v>574</v>
      </c>
      <c r="G363" s="41"/>
      <c r="H363" s="41"/>
      <c r="I363" s="234"/>
      <c r="J363" s="41"/>
      <c r="K363" s="41"/>
      <c r="L363" s="45"/>
      <c r="M363" s="235"/>
      <c r="N363" s="236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132</v>
      </c>
      <c r="AU363" s="18" t="s">
        <v>87</v>
      </c>
    </row>
    <row r="364" s="14" customFormat="1">
      <c r="A364" s="14"/>
      <c r="B364" s="247"/>
      <c r="C364" s="248"/>
      <c r="D364" s="232" t="s">
        <v>133</v>
      </c>
      <c r="E364" s="249" t="s">
        <v>1</v>
      </c>
      <c r="F364" s="250" t="s">
        <v>576</v>
      </c>
      <c r="G364" s="248"/>
      <c r="H364" s="251">
        <v>18.050000000000001</v>
      </c>
      <c r="I364" s="252"/>
      <c r="J364" s="248"/>
      <c r="K364" s="248"/>
      <c r="L364" s="253"/>
      <c r="M364" s="254"/>
      <c r="N364" s="255"/>
      <c r="O364" s="255"/>
      <c r="P364" s="255"/>
      <c r="Q364" s="255"/>
      <c r="R364" s="255"/>
      <c r="S364" s="255"/>
      <c r="T364" s="256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7" t="s">
        <v>133</v>
      </c>
      <c r="AU364" s="257" t="s">
        <v>87</v>
      </c>
      <c r="AV364" s="14" t="s">
        <v>87</v>
      </c>
      <c r="AW364" s="14" t="s">
        <v>33</v>
      </c>
      <c r="AX364" s="14" t="s">
        <v>77</v>
      </c>
      <c r="AY364" s="257" t="s">
        <v>122</v>
      </c>
    </row>
    <row r="365" s="14" customFormat="1">
      <c r="A365" s="14"/>
      <c r="B365" s="247"/>
      <c r="C365" s="248"/>
      <c r="D365" s="232" t="s">
        <v>133</v>
      </c>
      <c r="E365" s="249" t="s">
        <v>1</v>
      </c>
      <c r="F365" s="250" t="s">
        <v>577</v>
      </c>
      <c r="G365" s="248"/>
      <c r="H365" s="251">
        <v>-0.64000000000000001</v>
      </c>
      <c r="I365" s="252"/>
      <c r="J365" s="248"/>
      <c r="K365" s="248"/>
      <c r="L365" s="253"/>
      <c r="M365" s="254"/>
      <c r="N365" s="255"/>
      <c r="O365" s="255"/>
      <c r="P365" s="255"/>
      <c r="Q365" s="255"/>
      <c r="R365" s="255"/>
      <c r="S365" s="255"/>
      <c r="T365" s="256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7" t="s">
        <v>133</v>
      </c>
      <c r="AU365" s="257" t="s">
        <v>87</v>
      </c>
      <c r="AV365" s="14" t="s">
        <v>87</v>
      </c>
      <c r="AW365" s="14" t="s">
        <v>33</v>
      </c>
      <c r="AX365" s="14" t="s">
        <v>77</v>
      </c>
      <c r="AY365" s="257" t="s">
        <v>122</v>
      </c>
    </row>
    <row r="366" s="15" customFormat="1">
      <c r="A366" s="15"/>
      <c r="B366" s="261"/>
      <c r="C366" s="262"/>
      <c r="D366" s="232" t="s">
        <v>133</v>
      </c>
      <c r="E366" s="263" t="s">
        <v>1</v>
      </c>
      <c r="F366" s="264" t="s">
        <v>231</v>
      </c>
      <c r="G366" s="262"/>
      <c r="H366" s="265">
        <v>17.41</v>
      </c>
      <c r="I366" s="266"/>
      <c r="J366" s="262"/>
      <c r="K366" s="262"/>
      <c r="L366" s="267"/>
      <c r="M366" s="268"/>
      <c r="N366" s="269"/>
      <c r="O366" s="269"/>
      <c r="P366" s="269"/>
      <c r="Q366" s="269"/>
      <c r="R366" s="269"/>
      <c r="S366" s="269"/>
      <c r="T366" s="270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71" t="s">
        <v>133</v>
      </c>
      <c r="AU366" s="271" t="s">
        <v>87</v>
      </c>
      <c r="AV366" s="15" t="s">
        <v>146</v>
      </c>
      <c r="AW366" s="15" t="s">
        <v>33</v>
      </c>
      <c r="AX366" s="15" t="s">
        <v>85</v>
      </c>
      <c r="AY366" s="271" t="s">
        <v>122</v>
      </c>
    </row>
    <row r="367" s="2" customFormat="1" ht="16.5" customHeight="1">
      <c r="A367" s="39"/>
      <c r="B367" s="40"/>
      <c r="C367" s="272" t="s">
        <v>578</v>
      </c>
      <c r="D367" s="272" t="s">
        <v>360</v>
      </c>
      <c r="E367" s="273" t="s">
        <v>579</v>
      </c>
      <c r="F367" s="274" t="s">
        <v>580</v>
      </c>
      <c r="G367" s="275" t="s">
        <v>226</v>
      </c>
      <c r="H367" s="276">
        <v>0.64000000000000001</v>
      </c>
      <c r="I367" s="277"/>
      <c r="J367" s="278">
        <f>ROUND(I367*H367,2)</f>
        <v>0</v>
      </c>
      <c r="K367" s="274" t="s">
        <v>129</v>
      </c>
      <c r="L367" s="279"/>
      <c r="M367" s="280" t="s">
        <v>1</v>
      </c>
      <c r="N367" s="281" t="s">
        <v>42</v>
      </c>
      <c r="O367" s="92"/>
      <c r="P367" s="228">
        <f>O367*H367</f>
        <v>0</v>
      </c>
      <c r="Q367" s="228">
        <v>0.152</v>
      </c>
      <c r="R367" s="228">
        <f>Q367*H367</f>
        <v>0.097280000000000005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175</v>
      </c>
      <c r="AT367" s="230" t="s">
        <v>360</v>
      </c>
      <c r="AU367" s="230" t="s">
        <v>87</v>
      </c>
      <c r="AY367" s="18" t="s">
        <v>122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85</v>
      </c>
      <c r="BK367" s="231">
        <f>ROUND(I367*H367,2)</f>
        <v>0</v>
      </c>
      <c r="BL367" s="18" t="s">
        <v>146</v>
      </c>
      <c r="BM367" s="230" t="s">
        <v>581</v>
      </c>
    </row>
    <row r="368" s="2" customFormat="1">
      <c r="A368" s="39"/>
      <c r="B368" s="40"/>
      <c r="C368" s="41"/>
      <c r="D368" s="232" t="s">
        <v>132</v>
      </c>
      <c r="E368" s="41"/>
      <c r="F368" s="233" t="s">
        <v>580</v>
      </c>
      <c r="G368" s="41"/>
      <c r="H368" s="41"/>
      <c r="I368" s="234"/>
      <c r="J368" s="41"/>
      <c r="K368" s="41"/>
      <c r="L368" s="45"/>
      <c r="M368" s="235"/>
      <c r="N368" s="236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132</v>
      </c>
      <c r="AU368" s="18" t="s">
        <v>87</v>
      </c>
    </row>
    <row r="369" s="14" customFormat="1">
      <c r="A369" s="14"/>
      <c r="B369" s="247"/>
      <c r="C369" s="248"/>
      <c r="D369" s="232" t="s">
        <v>133</v>
      </c>
      <c r="E369" s="249" t="s">
        <v>1</v>
      </c>
      <c r="F369" s="250" t="s">
        <v>582</v>
      </c>
      <c r="G369" s="248"/>
      <c r="H369" s="251">
        <v>0.64000000000000001</v>
      </c>
      <c r="I369" s="252"/>
      <c r="J369" s="248"/>
      <c r="K369" s="248"/>
      <c r="L369" s="253"/>
      <c r="M369" s="254"/>
      <c r="N369" s="255"/>
      <c r="O369" s="255"/>
      <c r="P369" s="255"/>
      <c r="Q369" s="255"/>
      <c r="R369" s="255"/>
      <c r="S369" s="255"/>
      <c r="T369" s="256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7" t="s">
        <v>133</v>
      </c>
      <c r="AU369" s="257" t="s">
        <v>87</v>
      </c>
      <c r="AV369" s="14" t="s">
        <v>87</v>
      </c>
      <c r="AW369" s="14" t="s">
        <v>33</v>
      </c>
      <c r="AX369" s="14" t="s">
        <v>85</v>
      </c>
      <c r="AY369" s="257" t="s">
        <v>122</v>
      </c>
    </row>
    <row r="370" s="2" customFormat="1" ht="21.75" customHeight="1">
      <c r="A370" s="39"/>
      <c r="B370" s="40"/>
      <c r="C370" s="219" t="s">
        <v>583</v>
      </c>
      <c r="D370" s="219" t="s">
        <v>125</v>
      </c>
      <c r="E370" s="220" t="s">
        <v>584</v>
      </c>
      <c r="F370" s="221" t="s">
        <v>585</v>
      </c>
      <c r="G370" s="222" t="s">
        <v>226</v>
      </c>
      <c r="H370" s="223">
        <v>1.2</v>
      </c>
      <c r="I370" s="224"/>
      <c r="J370" s="225">
        <f>ROUND(I370*H370,2)</f>
        <v>0</v>
      </c>
      <c r="K370" s="221" t="s">
        <v>586</v>
      </c>
      <c r="L370" s="45"/>
      <c r="M370" s="226" t="s">
        <v>1</v>
      </c>
      <c r="N370" s="227" t="s">
        <v>42</v>
      </c>
      <c r="O370" s="92"/>
      <c r="P370" s="228">
        <f>O370*H370</f>
        <v>0</v>
      </c>
      <c r="Q370" s="228">
        <v>0.10100000000000001</v>
      </c>
      <c r="R370" s="228">
        <f>Q370*H370</f>
        <v>0.1212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146</v>
      </c>
      <c r="AT370" s="230" t="s">
        <v>125</v>
      </c>
      <c r="AU370" s="230" t="s">
        <v>87</v>
      </c>
      <c r="AY370" s="18" t="s">
        <v>122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85</v>
      </c>
      <c r="BK370" s="231">
        <f>ROUND(I370*H370,2)</f>
        <v>0</v>
      </c>
      <c r="BL370" s="18" t="s">
        <v>146</v>
      </c>
      <c r="BM370" s="230" t="s">
        <v>587</v>
      </c>
    </row>
    <row r="371" s="2" customFormat="1">
      <c r="A371" s="39"/>
      <c r="B371" s="40"/>
      <c r="C371" s="41"/>
      <c r="D371" s="232" t="s">
        <v>132</v>
      </c>
      <c r="E371" s="41"/>
      <c r="F371" s="233" t="s">
        <v>588</v>
      </c>
      <c r="G371" s="41"/>
      <c r="H371" s="41"/>
      <c r="I371" s="234"/>
      <c r="J371" s="41"/>
      <c r="K371" s="41"/>
      <c r="L371" s="45"/>
      <c r="M371" s="235"/>
      <c r="N371" s="236"/>
      <c r="O371" s="92"/>
      <c r="P371" s="92"/>
      <c r="Q371" s="92"/>
      <c r="R371" s="92"/>
      <c r="S371" s="92"/>
      <c r="T371" s="93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132</v>
      </c>
      <c r="AU371" s="18" t="s">
        <v>87</v>
      </c>
    </row>
    <row r="372" s="14" customFormat="1">
      <c r="A372" s="14"/>
      <c r="B372" s="247"/>
      <c r="C372" s="248"/>
      <c r="D372" s="232" t="s">
        <v>133</v>
      </c>
      <c r="E372" s="249" t="s">
        <v>1</v>
      </c>
      <c r="F372" s="250" t="s">
        <v>589</v>
      </c>
      <c r="G372" s="248"/>
      <c r="H372" s="251">
        <v>1.2</v>
      </c>
      <c r="I372" s="252"/>
      <c r="J372" s="248"/>
      <c r="K372" s="248"/>
      <c r="L372" s="253"/>
      <c r="M372" s="254"/>
      <c r="N372" s="255"/>
      <c r="O372" s="255"/>
      <c r="P372" s="255"/>
      <c r="Q372" s="255"/>
      <c r="R372" s="255"/>
      <c r="S372" s="255"/>
      <c r="T372" s="256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7" t="s">
        <v>133</v>
      </c>
      <c r="AU372" s="257" t="s">
        <v>87</v>
      </c>
      <c r="AV372" s="14" t="s">
        <v>87</v>
      </c>
      <c r="AW372" s="14" t="s">
        <v>33</v>
      </c>
      <c r="AX372" s="14" t="s">
        <v>85</v>
      </c>
      <c r="AY372" s="257" t="s">
        <v>122</v>
      </c>
    </row>
    <row r="373" s="2" customFormat="1" ht="16.5" customHeight="1">
      <c r="A373" s="39"/>
      <c r="B373" s="40"/>
      <c r="C373" s="272" t="s">
        <v>590</v>
      </c>
      <c r="D373" s="272" t="s">
        <v>360</v>
      </c>
      <c r="E373" s="273" t="s">
        <v>591</v>
      </c>
      <c r="F373" s="274" t="s">
        <v>592</v>
      </c>
      <c r="G373" s="275" t="s">
        <v>593</v>
      </c>
      <c r="H373" s="276">
        <v>6.1799999999999997</v>
      </c>
      <c r="I373" s="277"/>
      <c r="J373" s="278">
        <f>ROUND(I373*H373,2)</f>
        <v>0</v>
      </c>
      <c r="K373" s="274" t="s">
        <v>129</v>
      </c>
      <c r="L373" s="279"/>
      <c r="M373" s="280" t="s">
        <v>1</v>
      </c>
      <c r="N373" s="281" t="s">
        <v>42</v>
      </c>
      <c r="O373" s="92"/>
      <c r="P373" s="228">
        <f>O373*H373</f>
        <v>0</v>
      </c>
      <c r="Q373" s="228">
        <v>0.025999999999999999</v>
      </c>
      <c r="R373" s="228">
        <f>Q373*H373</f>
        <v>0.16067999999999999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175</v>
      </c>
      <c r="AT373" s="230" t="s">
        <v>360</v>
      </c>
      <c r="AU373" s="230" t="s">
        <v>87</v>
      </c>
      <c r="AY373" s="18" t="s">
        <v>122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85</v>
      </c>
      <c r="BK373" s="231">
        <f>ROUND(I373*H373,2)</f>
        <v>0</v>
      </c>
      <c r="BL373" s="18" t="s">
        <v>146</v>
      </c>
      <c r="BM373" s="230" t="s">
        <v>594</v>
      </c>
    </row>
    <row r="374" s="2" customFormat="1">
      <c r="A374" s="39"/>
      <c r="B374" s="40"/>
      <c r="C374" s="41"/>
      <c r="D374" s="232" t="s">
        <v>132</v>
      </c>
      <c r="E374" s="41"/>
      <c r="F374" s="233" t="s">
        <v>592</v>
      </c>
      <c r="G374" s="41"/>
      <c r="H374" s="41"/>
      <c r="I374" s="234"/>
      <c r="J374" s="41"/>
      <c r="K374" s="41"/>
      <c r="L374" s="45"/>
      <c r="M374" s="235"/>
      <c r="N374" s="236"/>
      <c r="O374" s="92"/>
      <c r="P374" s="92"/>
      <c r="Q374" s="92"/>
      <c r="R374" s="92"/>
      <c r="S374" s="92"/>
      <c r="T374" s="93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132</v>
      </c>
      <c r="AU374" s="18" t="s">
        <v>87</v>
      </c>
    </row>
    <row r="375" s="13" customFormat="1">
      <c r="A375" s="13"/>
      <c r="B375" s="237"/>
      <c r="C375" s="238"/>
      <c r="D375" s="232" t="s">
        <v>133</v>
      </c>
      <c r="E375" s="239" t="s">
        <v>1</v>
      </c>
      <c r="F375" s="240" t="s">
        <v>595</v>
      </c>
      <c r="G375" s="238"/>
      <c r="H375" s="239" t="s">
        <v>1</v>
      </c>
      <c r="I375" s="241"/>
      <c r="J375" s="238"/>
      <c r="K375" s="238"/>
      <c r="L375" s="242"/>
      <c r="M375" s="243"/>
      <c r="N375" s="244"/>
      <c r="O375" s="244"/>
      <c r="P375" s="244"/>
      <c r="Q375" s="244"/>
      <c r="R375" s="244"/>
      <c r="S375" s="244"/>
      <c r="T375" s="24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6" t="s">
        <v>133</v>
      </c>
      <c r="AU375" s="246" t="s">
        <v>87</v>
      </c>
      <c r="AV375" s="13" t="s">
        <v>85</v>
      </c>
      <c r="AW375" s="13" t="s">
        <v>33</v>
      </c>
      <c r="AX375" s="13" t="s">
        <v>77</v>
      </c>
      <c r="AY375" s="246" t="s">
        <v>122</v>
      </c>
    </row>
    <row r="376" s="14" customFormat="1">
      <c r="A376" s="14"/>
      <c r="B376" s="247"/>
      <c r="C376" s="248"/>
      <c r="D376" s="232" t="s">
        <v>133</v>
      </c>
      <c r="E376" s="249" t="s">
        <v>1</v>
      </c>
      <c r="F376" s="250" t="s">
        <v>596</v>
      </c>
      <c r="G376" s="248"/>
      <c r="H376" s="251">
        <v>6</v>
      </c>
      <c r="I376" s="252"/>
      <c r="J376" s="248"/>
      <c r="K376" s="248"/>
      <c r="L376" s="253"/>
      <c r="M376" s="254"/>
      <c r="N376" s="255"/>
      <c r="O376" s="255"/>
      <c r="P376" s="255"/>
      <c r="Q376" s="255"/>
      <c r="R376" s="255"/>
      <c r="S376" s="255"/>
      <c r="T376" s="256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7" t="s">
        <v>133</v>
      </c>
      <c r="AU376" s="257" t="s">
        <v>87</v>
      </c>
      <c r="AV376" s="14" t="s">
        <v>87</v>
      </c>
      <c r="AW376" s="14" t="s">
        <v>33</v>
      </c>
      <c r="AX376" s="14" t="s">
        <v>77</v>
      </c>
      <c r="AY376" s="257" t="s">
        <v>122</v>
      </c>
    </row>
    <row r="377" s="13" customFormat="1">
      <c r="A377" s="13"/>
      <c r="B377" s="237"/>
      <c r="C377" s="238"/>
      <c r="D377" s="232" t="s">
        <v>133</v>
      </c>
      <c r="E377" s="239" t="s">
        <v>1</v>
      </c>
      <c r="F377" s="240" t="s">
        <v>597</v>
      </c>
      <c r="G377" s="238"/>
      <c r="H377" s="239" t="s">
        <v>1</v>
      </c>
      <c r="I377" s="241"/>
      <c r="J377" s="238"/>
      <c r="K377" s="238"/>
      <c r="L377" s="242"/>
      <c r="M377" s="243"/>
      <c r="N377" s="244"/>
      <c r="O377" s="244"/>
      <c r="P377" s="244"/>
      <c r="Q377" s="244"/>
      <c r="R377" s="244"/>
      <c r="S377" s="244"/>
      <c r="T377" s="24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6" t="s">
        <v>133</v>
      </c>
      <c r="AU377" s="246" t="s">
        <v>87</v>
      </c>
      <c r="AV377" s="13" t="s">
        <v>85</v>
      </c>
      <c r="AW377" s="13" t="s">
        <v>33</v>
      </c>
      <c r="AX377" s="13" t="s">
        <v>77</v>
      </c>
      <c r="AY377" s="246" t="s">
        <v>122</v>
      </c>
    </row>
    <row r="378" s="15" customFormat="1">
      <c r="A378" s="15"/>
      <c r="B378" s="261"/>
      <c r="C378" s="262"/>
      <c r="D378" s="232" t="s">
        <v>133</v>
      </c>
      <c r="E378" s="263" t="s">
        <v>1</v>
      </c>
      <c r="F378" s="264" t="s">
        <v>231</v>
      </c>
      <c r="G378" s="262"/>
      <c r="H378" s="265">
        <v>6</v>
      </c>
      <c r="I378" s="266"/>
      <c r="J378" s="262"/>
      <c r="K378" s="262"/>
      <c r="L378" s="267"/>
      <c r="M378" s="268"/>
      <c r="N378" s="269"/>
      <c r="O378" s="269"/>
      <c r="P378" s="269"/>
      <c r="Q378" s="269"/>
      <c r="R378" s="269"/>
      <c r="S378" s="269"/>
      <c r="T378" s="270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71" t="s">
        <v>133</v>
      </c>
      <c r="AU378" s="271" t="s">
        <v>87</v>
      </c>
      <c r="AV378" s="15" t="s">
        <v>146</v>
      </c>
      <c r="AW378" s="15" t="s">
        <v>33</v>
      </c>
      <c r="AX378" s="15" t="s">
        <v>85</v>
      </c>
      <c r="AY378" s="271" t="s">
        <v>122</v>
      </c>
    </row>
    <row r="379" s="14" customFormat="1">
      <c r="A379" s="14"/>
      <c r="B379" s="247"/>
      <c r="C379" s="248"/>
      <c r="D379" s="232" t="s">
        <v>133</v>
      </c>
      <c r="E379" s="248"/>
      <c r="F379" s="250" t="s">
        <v>598</v>
      </c>
      <c r="G379" s="248"/>
      <c r="H379" s="251">
        <v>6.1799999999999997</v>
      </c>
      <c r="I379" s="252"/>
      <c r="J379" s="248"/>
      <c r="K379" s="248"/>
      <c r="L379" s="253"/>
      <c r="M379" s="254"/>
      <c r="N379" s="255"/>
      <c r="O379" s="255"/>
      <c r="P379" s="255"/>
      <c r="Q379" s="255"/>
      <c r="R379" s="255"/>
      <c r="S379" s="255"/>
      <c r="T379" s="25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7" t="s">
        <v>133</v>
      </c>
      <c r="AU379" s="257" t="s">
        <v>87</v>
      </c>
      <c r="AV379" s="14" t="s">
        <v>87</v>
      </c>
      <c r="AW379" s="14" t="s">
        <v>4</v>
      </c>
      <c r="AX379" s="14" t="s">
        <v>85</v>
      </c>
      <c r="AY379" s="257" t="s">
        <v>122</v>
      </c>
    </row>
    <row r="380" s="12" customFormat="1" ht="22.8" customHeight="1">
      <c r="A380" s="12"/>
      <c r="B380" s="203"/>
      <c r="C380" s="204"/>
      <c r="D380" s="205" t="s">
        <v>76</v>
      </c>
      <c r="E380" s="217" t="s">
        <v>175</v>
      </c>
      <c r="F380" s="217" t="s">
        <v>599</v>
      </c>
      <c r="G380" s="204"/>
      <c r="H380" s="204"/>
      <c r="I380" s="207"/>
      <c r="J380" s="218">
        <f>BK380</f>
        <v>0</v>
      </c>
      <c r="K380" s="204"/>
      <c r="L380" s="209"/>
      <c r="M380" s="210"/>
      <c r="N380" s="211"/>
      <c r="O380" s="211"/>
      <c r="P380" s="212">
        <f>SUM(P381:P409)</f>
        <v>0</v>
      </c>
      <c r="Q380" s="211"/>
      <c r="R380" s="212">
        <f>SUM(R381:R409)</f>
        <v>4.6799600000000003</v>
      </c>
      <c r="S380" s="211"/>
      <c r="T380" s="213">
        <f>SUM(T381:T409)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14" t="s">
        <v>85</v>
      </c>
      <c r="AT380" s="215" t="s">
        <v>76</v>
      </c>
      <c r="AU380" s="215" t="s">
        <v>85</v>
      </c>
      <c r="AY380" s="214" t="s">
        <v>122</v>
      </c>
      <c r="BK380" s="216">
        <f>SUM(BK381:BK409)</f>
        <v>0</v>
      </c>
    </row>
    <row r="381" s="2" customFormat="1" ht="16.5" customHeight="1">
      <c r="A381" s="39"/>
      <c r="B381" s="40"/>
      <c r="C381" s="219" t="s">
        <v>600</v>
      </c>
      <c r="D381" s="219" t="s">
        <v>125</v>
      </c>
      <c r="E381" s="220" t="s">
        <v>601</v>
      </c>
      <c r="F381" s="221" t="s">
        <v>602</v>
      </c>
      <c r="G381" s="222" t="s">
        <v>593</v>
      </c>
      <c r="H381" s="223">
        <v>1</v>
      </c>
      <c r="I381" s="224"/>
      <c r="J381" s="225">
        <f>ROUND(I381*H381,2)</f>
        <v>0</v>
      </c>
      <c r="K381" s="221" t="s">
        <v>129</v>
      </c>
      <c r="L381" s="45"/>
      <c r="M381" s="226" t="s">
        <v>1</v>
      </c>
      <c r="N381" s="227" t="s">
        <v>42</v>
      </c>
      <c r="O381" s="92"/>
      <c r="P381" s="228">
        <f>O381*H381</f>
        <v>0</v>
      </c>
      <c r="Q381" s="228">
        <v>0.0031800000000000001</v>
      </c>
      <c r="R381" s="228">
        <f>Q381*H381</f>
        <v>0.0031800000000000001</v>
      </c>
      <c r="S381" s="228">
        <v>0</v>
      </c>
      <c r="T381" s="22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146</v>
      </c>
      <c r="AT381" s="230" t="s">
        <v>125</v>
      </c>
      <c r="AU381" s="230" t="s">
        <v>87</v>
      </c>
      <c r="AY381" s="18" t="s">
        <v>122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8" t="s">
        <v>85</v>
      </c>
      <c r="BK381" s="231">
        <f>ROUND(I381*H381,2)</f>
        <v>0</v>
      </c>
      <c r="BL381" s="18" t="s">
        <v>146</v>
      </c>
      <c r="BM381" s="230" t="s">
        <v>603</v>
      </c>
    </row>
    <row r="382" s="2" customFormat="1">
      <c r="A382" s="39"/>
      <c r="B382" s="40"/>
      <c r="C382" s="41"/>
      <c r="D382" s="232" t="s">
        <v>132</v>
      </c>
      <c r="E382" s="41"/>
      <c r="F382" s="233" t="s">
        <v>604</v>
      </c>
      <c r="G382" s="41"/>
      <c r="H382" s="41"/>
      <c r="I382" s="234"/>
      <c r="J382" s="41"/>
      <c r="K382" s="41"/>
      <c r="L382" s="45"/>
      <c r="M382" s="235"/>
      <c r="N382" s="236"/>
      <c r="O382" s="92"/>
      <c r="P382" s="92"/>
      <c r="Q382" s="92"/>
      <c r="R382" s="92"/>
      <c r="S382" s="92"/>
      <c r="T382" s="93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132</v>
      </c>
      <c r="AU382" s="18" t="s">
        <v>87</v>
      </c>
    </row>
    <row r="383" s="13" customFormat="1">
      <c r="A383" s="13"/>
      <c r="B383" s="237"/>
      <c r="C383" s="238"/>
      <c r="D383" s="232" t="s">
        <v>133</v>
      </c>
      <c r="E383" s="239" t="s">
        <v>1</v>
      </c>
      <c r="F383" s="240" t="s">
        <v>605</v>
      </c>
      <c r="G383" s="238"/>
      <c r="H383" s="239" t="s">
        <v>1</v>
      </c>
      <c r="I383" s="241"/>
      <c r="J383" s="238"/>
      <c r="K383" s="238"/>
      <c r="L383" s="242"/>
      <c r="M383" s="243"/>
      <c r="N383" s="244"/>
      <c r="O383" s="244"/>
      <c r="P383" s="244"/>
      <c r="Q383" s="244"/>
      <c r="R383" s="244"/>
      <c r="S383" s="244"/>
      <c r="T383" s="24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6" t="s">
        <v>133</v>
      </c>
      <c r="AU383" s="246" t="s">
        <v>87</v>
      </c>
      <c r="AV383" s="13" t="s">
        <v>85</v>
      </c>
      <c r="AW383" s="13" t="s">
        <v>33</v>
      </c>
      <c r="AX383" s="13" t="s">
        <v>77</v>
      </c>
      <c r="AY383" s="246" t="s">
        <v>122</v>
      </c>
    </row>
    <row r="384" s="14" customFormat="1">
      <c r="A384" s="14"/>
      <c r="B384" s="247"/>
      <c r="C384" s="248"/>
      <c r="D384" s="232" t="s">
        <v>133</v>
      </c>
      <c r="E384" s="249" t="s">
        <v>1</v>
      </c>
      <c r="F384" s="250" t="s">
        <v>606</v>
      </c>
      <c r="G384" s="248"/>
      <c r="H384" s="251">
        <v>1</v>
      </c>
      <c r="I384" s="252"/>
      <c r="J384" s="248"/>
      <c r="K384" s="248"/>
      <c r="L384" s="253"/>
      <c r="M384" s="254"/>
      <c r="N384" s="255"/>
      <c r="O384" s="255"/>
      <c r="P384" s="255"/>
      <c r="Q384" s="255"/>
      <c r="R384" s="255"/>
      <c r="S384" s="255"/>
      <c r="T384" s="256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7" t="s">
        <v>133</v>
      </c>
      <c r="AU384" s="257" t="s">
        <v>87</v>
      </c>
      <c r="AV384" s="14" t="s">
        <v>87</v>
      </c>
      <c r="AW384" s="14" t="s">
        <v>33</v>
      </c>
      <c r="AX384" s="14" t="s">
        <v>85</v>
      </c>
      <c r="AY384" s="257" t="s">
        <v>122</v>
      </c>
    </row>
    <row r="385" s="13" customFormat="1">
      <c r="A385" s="13"/>
      <c r="B385" s="237"/>
      <c r="C385" s="238"/>
      <c r="D385" s="232" t="s">
        <v>133</v>
      </c>
      <c r="E385" s="239" t="s">
        <v>1</v>
      </c>
      <c r="F385" s="240" t="s">
        <v>607</v>
      </c>
      <c r="G385" s="238"/>
      <c r="H385" s="239" t="s">
        <v>1</v>
      </c>
      <c r="I385" s="241"/>
      <c r="J385" s="238"/>
      <c r="K385" s="238"/>
      <c r="L385" s="242"/>
      <c r="M385" s="243"/>
      <c r="N385" s="244"/>
      <c r="O385" s="244"/>
      <c r="P385" s="244"/>
      <c r="Q385" s="244"/>
      <c r="R385" s="244"/>
      <c r="S385" s="244"/>
      <c r="T385" s="24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6" t="s">
        <v>133</v>
      </c>
      <c r="AU385" s="246" t="s">
        <v>87</v>
      </c>
      <c r="AV385" s="13" t="s">
        <v>85</v>
      </c>
      <c r="AW385" s="13" t="s">
        <v>33</v>
      </c>
      <c r="AX385" s="13" t="s">
        <v>77</v>
      </c>
      <c r="AY385" s="246" t="s">
        <v>122</v>
      </c>
    </row>
    <row r="386" s="2" customFormat="1" ht="16.5" customHeight="1">
      <c r="A386" s="39"/>
      <c r="B386" s="40"/>
      <c r="C386" s="219" t="s">
        <v>608</v>
      </c>
      <c r="D386" s="219" t="s">
        <v>125</v>
      </c>
      <c r="E386" s="220" t="s">
        <v>609</v>
      </c>
      <c r="F386" s="221" t="s">
        <v>610</v>
      </c>
      <c r="G386" s="222" t="s">
        <v>257</v>
      </c>
      <c r="H386" s="223">
        <v>1</v>
      </c>
      <c r="I386" s="224"/>
      <c r="J386" s="225">
        <f>ROUND(I386*H386,2)</f>
        <v>0</v>
      </c>
      <c r="K386" s="221" t="s">
        <v>129</v>
      </c>
      <c r="L386" s="45"/>
      <c r="M386" s="226" t="s">
        <v>1</v>
      </c>
      <c r="N386" s="227" t="s">
        <v>42</v>
      </c>
      <c r="O386" s="92"/>
      <c r="P386" s="228">
        <f>O386*H386</f>
        <v>0</v>
      </c>
      <c r="Q386" s="228">
        <v>0.0065599999999999999</v>
      </c>
      <c r="R386" s="228">
        <f>Q386*H386</f>
        <v>0.0065599999999999999</v>
      </c>
      <c r="S386" s="228">
        <v>0</v>
      </c>
      <c r="T386" s="22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0" t="s">
        <v>146</v>
      </c>
      <c r="AT386" s="230" t="s">
        <v>125</v>
      </c>
      <c r="AU386" s="230" t="s">
        <v>87</v>
      </c>
      <c r="AY386" s="18" t="s">
        <v>122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8" t="s">
        <v>85</v>
      </c>
      <c r="BK386" s="231">
        <f>ROUND(I386*H386,2)</f>
        <v>0</v>
      </c>
      <c r="BL386" s="18" t="s">
        <v>146</v>
      </c>
      <c r="BM386" s="230" t="s">
        <v>611</v>
      </c>
    </row>
    <row r="387" s="2" customFormat="1">
      <c r="A387" s="39"/>
      <c r="B387" s="40"/>
      <c r="C387" s="41"/>
      <c r="D387" s="232" t="s">
        <v>132</v>
      </c>
      <c r="E387" s="41"/>
      <c r="F387" s="233" t="s">
        <v>612</v>
      </c>
      <c r="G387" s="41"/>
      <c r="H387" s="41"/>
      <c r="I387" s="234"/>
      <c r="J387" s="41"/>
      <c r="K387" s="41"/>
      <c r="L387" s="45"/>
      <c r="M387" s="235"/>
      <c r="N387" s="236"/>
      <c r="O387" s="92"/>
      <c r="P387" s="92"/>
      <c r="Q387" s="92"/>
      <c r="R387" s="92"/>
      <c r="S387" s="92"/>
      <c r="T387" s="93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132</v>
      </c>
      <c r="AU387" s="18" t="s">
        <v>87</v>
      </c>
    </row>
    <row r="388" s="14" customFormat="1">
      <c r="A388" s="14"/>
      <c r="B388" s="247"/>
      <c r="C388" s="248"/>
      <c r="D388" s="232" t="s">
        <v>133</v>
      </c>
      <c r="E388" s="249" t="s">
        <v>1</v>
      </c>
      <c r="F388" s="250" t="s">
        <v>613</v>
      </c>
      <c r="G388" s="248"/>
      <c r="H388" s="251">
        <v>1</v>
      </c>
      <c r="I388" s="252"/>
      <c r="J388" s="248"/>
      <c r="K388" s="248"/>
      <c r="L388" s="253"/>
      <c r="M388" s="254"/>
      <c r="N388" s="255"/>
      <c r="O388" s="255"/>
      <c r="P388" s="255"/>
      <c r="Q388" s="255"/>
      <c r="R388" s="255"/>
      <c r="S388" s="255"/>
      <c r="T388" s="256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7" t="s">
        <v>133</v>
      </c>
      <c r="AU388" s="257" t="s">
        <v>87</v>
      </c>
      <c r="AV388" s="14" t="s">
        <v>87</v>
      </c>
      <c r="AW388" s="14" t="s">
        <v>33</v>
      </c>
      <c r="AX388" s="14" t="s">
        <v>85</v>
      </c>
      <c r="AY388" s="257" t="s">
        <v>122</v>
      </c>
    </row>
    <row r="389" s="13" customFormat="1">
      <c r="A389" s="13"/>
      <c r="B389" s="237"/>
      <c r="C389" s="238"/>
      <c r="D389" s="232" t="s">
        <v>133</v>
      </c>
      <c r="E389" s="239" t="s">
        <v>1</v>
      </c>
      <c r="F389" s="240" t="s">
        <v>614</v>
      </c>
      <c r="G389" s="238"/>
      <c r="H389" s="239" t="s">
        <v>1</v>
      </c>
      <c r="I389" s="241"/>
      <c r="J389" s="238"/>
      <c r="K389" s="238"/>
      <c r="L389" s="242"/>
      <c r="M389" s="243"/>
      <c r="N389" s="244"/>
      <c r="O389" s="244"/>
      <c r="P389" s="244"/>
      <c r="Q389" s="244"/>
      <c r="R389" s="244"/>
      <c r="S389" s="244"/>
      <c r="T389" s="24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6" t="s">
        <v>133</v>
      </c>
      <c r="AU389" s="246" t="s">
        <v>87</v>
      </c>
      <c r="AV389" s="13" t="s">
        <v>85</v>
      </c>
      <c r="AW389" s="13" t="s">
        <v>33</v>
      </c>
      <c r="AX389" s="13" t="s">
        <v>77</v>
      </c>
      <c r="AY389" s="246" t="s">
        <v>122</v>
      </c>
    </row>
    <row r="390" s="2" customFormat="1" ht="21.75" customHeight="1">
      <c r="A390" s="39"/>
      <c r="B390" s="40"/>
      <c r="C390" s="219" t="s">
        <v>615</v>
      </c>
      <c r="D390" s="219" t="s">
        <v>125</v>
      </c>
      <c r="E390" s="220" t="s">
        <v>616</v>
      </c>
      <c r="F390" s="221" t="s">
        <v>617</v>
      </c>
      <c r="G390" s="222" t="s">
        <v>593</v>
      </c>
      <c r="H390" s="223">
        <v>1</v>
      </c>
      <c r="I390" s="224"/>
      <c r="J390" s="225">
        <f>ROUND(I390*H390,2)</f>
        <v>0</v>
      </c>
      <c r="K390" s="221" t="s">
        <v>129</v>
      </c>
      <c r="L390" s="45"/>
      <c r="M390" s="226" t="s">
        <v>1</v>
      </c>
      <c r="N390" s="227" t="s">
        <v>42</v>
      </c>
      <c r="O390" s="92"/>
      <c r="P390" s="228">
        <f>O390*H390</f>
        <v>0</v>
      </c>
      <c r="Q390" s="228">
        <v>2.1523500000000002</v>
      </c>
      <c r="R390" s="228">
        <f>Q390*H390</f>
        <v>2.1523500000000002</v>
      </c>
      <c r="S390" s="228">
        <v>0</v>
      </c>
      <c r="T390" s="22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0" t="s">
        <v>146</v>
      </c>
      <c r="AT390" s="230" t="s">
        <v>125</v>
      </c>
      <c r="AU390" s="230" t="s">
        <v>87</v>
      </c>
      <c r="AY390" s="18" t="s">
        <v>122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8" t="s">
        <v>85</v>
      </c>
      <c r="BK390" s="231">
        <f>ROUND(I390*H390,2)</f>
        <v>0</v>
      </c>
      <c r="BL390" s="18" t="s">
        <v>146</v>
      </c>
      <c r="BM390" s="230" t="s">
        <v>618</v>
      </c>
    </row>
    <row r="391" s="2" customFormat="1">
      <c r="A391" s="39"/>
      <c r="B391" s="40"/>
      <c r="C391" s="41"/>
      <c r="D391" s="232" t="s">
        <v>132</v>
      </c>
      <c r="E391" s="41"/>
      <c r="F391" s="233" t="s">
        <v>619</v>
      </c>
      <c r="G391" s="41"/>
      <c r="H391" s="41"/>
      <c r="I391" s="234"/>
      <c r="J391" s="41"/>
      <c r="K391" s="41"/>
      <c r="L391" s="45"/>
      <c r="M391" s="235"/>
      <c r="N391" s="236"/>
      <c r="O391" s="92"/>
      <c r="P391" s="92"/>
      <c r="Q391" s="92"/>
      <c r="R391" s="92"/>
      <c r="S391" s="92"/>
      <c r="T391" s="93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132</v>
      </c>
      <c r="AU391" s="18" t="s">
        <v>87</v>
      </c>
    </row>
    <row r="392" s="14" customFormat="1">
      <c r="A392" s="14"/>
      <c r="B392" s="247"/>
      <c r="C392" s="248"/>
      <c r="D392" s="232" t="s">
        <v>133</v>
      </c>
      <c r="E392" s="249" t="s">
        <v>1</v>
      </c>
      <c r="F392" s="250" t="s">
        <v>620</v>
      </c>
      <c r="G392" s="248"/>
      <c r="H392" s="251">
        <v>1</v>
      </c>
      <c r="I392" s="252"/>
      <c r="J392" s="248"/>
      <c r="K392" s="248"/>
      <c r="L392" s="253"/>
      <c r="M392" s="254"/>
      <c r="N392" s="255"/>
      <c r="O392" s="255"/>
      <c r="P392" s="255"/>
      <c r="Q392" s="255"/>
      <c r="R392" s="255"/>
      <c r="S392" s="255"/>
      <c r="T392" s="25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7" t="s">
        <v>133</v>
      </c>
      <c r="AU392" s="257" t="s">
        <v>87</v>
      </c>
      <c r="AV392" s="14" t="s">
        <v>87</v>
      </c>
      <c r="AW392" s="14" t="s">
        <v>33</v>
      </c>
      <c r="AX392" s="14" t="s">
        <v>85</v>
      </c>
      <c r="AY392" s="257" t="s">
        <v>122</v>
      </c>
    </row>
    <row r="393" s="2" customFormat="1" ht="16.5" customHeight="1">
      <c r="A393" s="39"/>
      <c r="B393" s="40"/>
      <c r="C393" s="219" t="s">
        <v>621</v>
      </c>
      <c r="D393" s="219" t="s">
        <v>125</v>
      </c>
      <c r="E393" s="220" t="s">
        <v>622</v>
      </c>
      <c r="F393" s="221" t="s">
        <v>623</v>
      </c>
      <c r="G393" s="222" t="s">
        <v>593</v>
      </c>
      <c r="H393" s="223">
        <v>1</v>
      </c>
      <c r="I393" s="224"/>
      <c r="J393" s="225">
        <f>ROUND(I393*H393,2)</f>
        <v>0</v>
      </c>
      <c r="K393" s="221" t="s">
        <v>129</v>
      </c>
      <c r="L393" s="45"/>
      <c r="M393" s="226" t="s">
        <v>1</v>
      </c>
      <c r="N393" s="227" t="s">
        <v>42</v>
      </c>
      <c r="O393" s="92"/>
      <c r="P393" s="228">
        <f>O393*H393</f>
        <v>0</v>
      </c>
      <c r="Q393" s="228">
        <v>1.29291</v>
      </c>
      <c r="R393" s="228">
        <f>Q393*H393</f>
        <v>1.29291</v>
      </c>
      <c r="S393" s="228">
        <v>0</v>
      </c>
      <c r="T393" s="22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146</v>
      </c>
      <c r="AT393" s="230" t="s">
        <v>125</v>
      </c>
      <c r="AU393" s="230" t="s">
        <v>87</v>
      </c>
      <c r="AY393" s="18" t="s">
        <v>122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8" t="s">
        <v>85</v>
      </c>
      <c r="BK393" s="231">
        <f>ROUND(I393*H393,2)</f>
        <v>0</v>
      </c>
      <c r="BL393" s="18" t="s">
        <v>146</v>
      </c>
      <c r="BM393" s="230" t="s">
        <v>624</v>
      </c>
    </row>
    <row r="394" s="2" customFormat="1">
      <c r="A394" s="39"/>
      <c r="B394" s="40"/>
      <c r="C394" s="41"/>
      <c r="D394" s="232" t="s">
        <v>132</v>
      </c>
      <c r="E394" s="41"/>
      <c r="F394" s="233" t="s">
        <v>625</v>
      </c>
      <c r="G394" s="41"/>
      <c r="H394" s="41"/>
      <c r="I394" s="234"/>
      <c r="J394" s="41"/>
      <c r="K394" s="41"/>
      <c r="L394" s="45"/>
      <c r="M394" s="235"/>
      <c r="N394" s="236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132</v>
      </c>
      <c r="AU394" s="18" t="s">
        <v>87</v>
      </c>
    </row>
    <row r="395" s="14" customFormat="1">
      <c r="A395" s="14"/>
      <c r="B395" s="247"/>
      <c r="C395" s="248"/>
      <c r="D395" s="232" t="s">
        <v>133</v>
      </c>
      <c r="E395" s="249" t="s">
        <v>1</v>
      </c>
      <c r="F395" s="250" t="s">
        <v>626</v>
      </c>
      <c r="G395" s="248"/>
      <c r="H395" s="251">
        <v>1</v>
      </c>
      <c r="I395" s="252"/>
      <c r="J395" s="248"/>
      <c r="K395" s="248"/>
      <c r="L395" s="253"/>
      <c r="M395" s="254"/>
      <c r="N395" s="255"/>
      <c r="O395" s="255"/>
      <c r="P395" s="255"/>
      <c r="Q395" s="255"/>
      <c r="R395" s="255"/>
      <c r="S395" s="255"/>
      <c r="T395" s="25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7" t="s">
        <v>133</v>
      </c>
      <c r="AU395" s="257" t="s">
        <v>87</v>
      </c>
      <c r="AV395" s="14" t="s">
        <v>87</v>
      </c>
      <c r="AW395" s="14" t="s">
        <v>33</v>
      </c>
      <c r="AX395" s="14" t="s">
        <v>85</v>
      </c>
      <c r="AY395" s="257" t="s">
        <v>122</v>
      </c>
    </row>
    <row r="396" s="2" customFormat="1" ht="16.5" customHeight="1">
      <c r="A396" s="39"/>
      <c r="B396" s="40"/>
      <c r="C396" s="219" t="s">
        <v>627</v>
      </c>
      <c r="D396" s="219" t="s">
        <v>125</v>
      </c>
      <c r="E396" s="220" t="s">
        <v>628</v>
      </c>
      <c r="F396" s="221" t="s">
        <v>629</v>
      </c>
      <c r="G396" s="222" t="s">
        <v>593</v>
      </c>
      <c r="H396" s="223">
        <v>1</v>
      </c>
      <c r="I396" s="224"/>
      <c r="J396" s="225">
        <f>ROUND(I396*H396,2)</f>
        <v>0</v>
      </c>
      <c r="K396" s="221" t="s">
        <v>129</v>
      </c>
      <c r="L396" s="45"/>
      <c r="M396" s="226" t="s">
        <v>1</v>
      </c>
      <c r="N396" s="227" t="s">
        <v>42</v>
      </c>
      <c r="O396" s="92"/>
      <c r="P396" s="228">
        <f>O396*H396</f>
        <v>0</v>
      </c>
      <c r="Q396" s="228">
        <v>0.21734000000000001</v>
      </c>
      <c r="R396" s="228">
        <f>Q396*H396</f>
        <v>0.21734000000000001</v>
      </c>
      <c r="S396" s="228">
        <v>0</v>
      </c>
      <c r="T396" s="22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146</v>
      </c>
      <c r="AT396" s="230" t="s">
        <v>125</v>
      </c>
      <c r="AU396" s="230" t="s">
        <v>87</v>
      </c>
      <c r="AY396" s="18" t="s">
        <v>122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85</v>
      </c>
      <c r="BK396" s="231">
        <f>ROUND(I396*H396,2)</f>
        <v>0</v>
      </c>
      <c r="BL396" s="18" t="s">
        <v>146</v>
      </c>
      <c r="BM396" s="230" t="s">
        <v>630</v>
      </c>
    </row>
    <row r="397" s="2" customFormat="1">
      <c r="A397" s="39"/>
      <c r="B397" s="40"/>
      <c r="C397" s="41"/>
      <c r="D397" s="232" t="s">
        <v>132</v>
      </c>
      <c r="E397" s="41"/>
      <c r="F397" s="233" t="s">
        <v>631</v>
      </c>
      <c r="G397" s="41"/>
      <c r="H397" s="41"/>
      <c r="I397" s="234"/>
      <c r="J397" s="41"/>
      <c r="K397" s="41"/>
      <c r="L397" s="45"/>
      <c r="M397" s="235"/>
      <c r="N397" s="236"/>
      <c r="O397" s="92"/>
      <c r="P397" s="92"/>
      <c r="Q397" s="92"/>
      <c r="R397" s="92"/>
      <c r="S397" s="92"/>
      <c r="T397" s="93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132</v>
      </c>
      <c r="AU397" s="18" t="s">
        <v>87</v>
      </c>
    </row>
    <row r="398" s="2" customFormat="1" ht="16.5" customHeight="1">
      <c r="A398" s="39"/>
      <c r="B398" s="40"/>
      <c r="C398" s="272" t="s">
        <v>632</v>
      </c>
      <c r="D398" s="272" t="s">
        <v>360</v>
      </c>
      <c r="E398" s="273" t="s">
        <v>633</v>
      </c>
      <c r="F398" s="274" t="s">
        <v>634</v>
      </c>
      <c r="G398" s="275" t="s">
        <v>593</v>
      </c>
      <c r="H398" s="276">
        <v>1</v>
      </c>
      <c r="I398" s="277"/>
      <c r="J398" s="278">
        <f>ROUND(I398*H398,2)</f>
        <v>0</v>
      </c>
      <c r="K398" s="274" t="s">
        <v>129</v>
      </c>
      <c r="L398" s="279"/>
      <c r="M398" s="280" t="s">
        <v>1</v>
      </c>
      <c r="N398" s="281" t="s">
        <v>42</v>
      </c>
      <c r="O398" s="92"/>
      <c r="P398" s="228">
        <f>O398*H398</f>
        <v>0</v>
      </c>
      <c r="Q398" s="228">
        <v>0.16200000000000001</v>
      </c>
      <c r="R398" s="228">
        <f>Q398*H398</f>
        <v>0.16200000000000001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175</v>
      </c>
      <c r="AT398" s="230" t="s">
        <v>360</v>
      </c>
      <c r="AU398" s="230" t="s">
        <v>87</v>
      </c>
      <c r="AY398" s="18" t="s">
        <v>122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85</v>
      </c>
      <c r="BK398" s="231">
        <f>ROUND(I398*H398,2)</f>
        <v>0</v>
      </c>
      <c r="BL398" s="18" t="s">
        <v>146</v>
      </c>
      <c r="BM398" s="230" t="s">
        <v>635</v>
      </c>
    </row>
    <row r="399" s="2" customFormat="1">
      <c r="A399" s="39"/>
      <c r="B399" s="40"/>
      <c r="C399" s="41"/>
      <c r="D399" s="232" t="s">
        <v>132</v>
      </c>
      <c r="E399" s="41"/>
      <c r="F399" s="233" t="s">
        <v>634</v>
      </c>
      <c r="G399" s="41"/>
      <c r="H399" s="41"/>
      <c r="I399" s="234"/>
      <c r="J399" s="41"/>
      <c r="K399" s="41"/>
      <c r="L399" s="45"/>
      <c r="M399" s="235"/>
      <c r="N399" s="236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132</v>
      </c>
      <c r="AU399" s="18" t="s">
        <v>87</v>
      </c>
    </row>
    <row r="400" s="14" customFormat="1">
      <c r="A400" s="14"/>
      <c r="B400" s="247"/>
      <c r="C400" s="248"/>
      <c r="D400" s="232" t="s">
        <v>133</v>
      </c>
      <c r="E400" s="249" t="s">
        <v>1</v>
      </c>
      <c r="F400" s="250" t="s">
        <v>85</v>
      </c>
      <c r="G400" s="248"/>
      <c r="H400" s="251">
        <v>1</v>
      </c>
      <c r="I400" s="252"/>
      <c r="J400" s="248"/>
      <c r="K400" s="248"/>
      <c r="L400" s="253"/>
      <c r="M400" s="254"/>
      <c r="N400" s="255"/>
      <c r="O400" s="255"/>
      <c r="P400" s="255"/>
      <c r="Q400" s="255"/>
      <c r="R400" s="255"/>
      <c r="S400" s="255"/>
      <c r="T400" s="256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7" t="s">
        <v>133</v>
      </c>
      <c r="AU400" s="257" t="s">
        <v>87</v>
      </c>
      <c r="AV400" s="14" t="s">
        <v>87</v>
      </c>
      <c r="AW400" s="14" t="s">
        <v>33</v>
      </c>
      <c r="AX400" s="14" t="s">
        <v>85</v>
      </c>
      <c r="AY400" s="257" t="s">
        <v>122</v>
      </c>
    </row>
    <row r="401" s="2" customFormat="1" ht="16.5" customHeight="1">
      <c r="A401" s="39"/>
      <c r="B401" s="40"/>
      <c r="C401" s="219" t="s">
        <v>636</v>
      </c>
      <c r="D401" s="219" t="s">
        <v>125</v>
      </c>
      <c r="E401" s="220" t="s">
        <v>637</v>
      </c>
      <c r="F401" s="221" t="s">
        <v>638</v>
      </c>
      <c r="G401" s="222" t="s">
        <v>593</v>
      </c>
      <c r="H401" s="223">
        <v>2</v>
      </c>
      <c r="I401" s="224"/>
      <c r="J401" s="225">
        <f>ROUND(I401*H401,2)</f>
        <v>0</v>
      </c>
      <c r="K401" s="221" t="s">
        <v>129</v>
      </c>
      <c r="L401" s="45"/>
      <c r="M401" s="226" t="s">
        <v>1</v>
      </c>
      <c r="N401" s="227" t="s">
        <v>42</v>
      </c>
      <c r="O401" s="92"/>
      <c r="P401" s="228">
        <f>O401*H401</f>
        <v>0</v>
      </c>
      <c r="Q401" s="228">
        <v>0.42080000000000001</v>
      </c>
      <c r="R401" s="228">
        <f>Q401*H401</f>
        <v>0.84160000000000001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146</v>
      </c>
      <c r="AT401" s="230" t="s">
        <v>125</v>
      </c>
      <c r="AU401" s="230" t="s">
        <v>87</v>
      </c>
      <c r="AY401" s="18" t="s">
        <v>122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85</v>
      </c>
      <c r="BK401" s="231">
        <f>ROUND(I401*H401,2)</f>
        <v>0</v>
      </c>
      <c r="BL401" s="18" t="s">
        <v>146</v>
      </c>
      <c r="BM401" s="230" t="s">
        <v>639</v>
      </c>
    </row>
    <row r="402" s="2" customFormat="1">
      <c r="A402" s="39"/>
      <c r="B402" s="40"/>
      <c r="C402" s="41"/>
      <c r="D402" s="232" t="s">
        <v>132</v>
      </c>
      <c r="E402" s="41"/>
      <c r="F402" s="233" t="s">
        <v>640</v>
      </c>
      <c r="G402" s="41"/>
      <c r="H402" s="41"/>
      <c r="I402" s="234"/>
      <c r="J402" s="41"/>
      <c r="K402" s="41"/>
      <c r="L402" s="45"/>
      <c r="M402" s="235"/>
      <c r="N402" s="236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132</v>
      </c>
      <c r="AU402" s="18" t="s">
        <v>87</v>
      </c>
    </row>
    <row r="403" s="14" customFormat="1">
      <c r="A403" s="14"/>
      <c r="B403" s="247"/>
      <c r="C403" s="248"/>
      <c r="D403" s="232" t="s">
        <v>133</v>
      </c>
      <c r="E403" s="249" t="s">
        <v>1</v>
      </c>
      <c r="F403" s="250" t="s">
        <v>641</v>
      </c>
      <c r="G403" s="248"/>
      <c r="H403" s="251">
        <v>2</v>
      </c>
      <c r="I403" s="252"/>
      <c r="J403" s="248"/>
      <c r="K403" s="248"/>
      <c r="L403" s="253"/>
      <c r="M403" s="254"/>
      <c r="N403" s="255"/>
      <c r="O403" s="255"/>
      <c r="P403" s="255"/>
      <c r="Q403" s="255"/>
      <c r="R403" s="255"/>
      <c r="S403" s="255"/>
      <c r="T403" s="256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7" t="s">
        <v>133</v>
      </c>
      <c r="AU403" s="257" t="s">
        <v>87</v>
      </c>
      <c r="AV403" s="14" t="s">
        <v>87</v>
      </c>
      <c r="AW403" s="14" t="s">
        <v>33</v>
      </c>
      <c r="AX403" s="14" t="s">
        <v>85</v>
      </c>
      <c r="AY403" s="257" t="s">
        <v>122</v>
      </c>
    </row>
    <row r="404" s="2" customFormat="1" ht="16.5" customHeight="1">
      <c r="A404" s="39"/>
      <c r="B404" s="40"/>
      <c r="C404" s="219" t="s">
        <v>642</v>
      </c>
      <c r="D404" s="219" t="s">
        <v>125</v>
      </c>
      <c r="E404" s="220" t="s">
        <v>643</v>
      </c>
      <c r="F404" s="221" t="s">
        <v>644</v>
      </c>
      <c r="G404" s="222" t="s">
        <v>273</v>
      </c>
      <c r="H404" s="223">
        <v>0.20000000000000001</v>
      </c>
      <c r="I404" s="224"/>
      <c r="J404" s="225">
        <f>ROUND(I404*H404,2)</f>
        <v>0</v>
      </c>
      <c r="K404" s="221" t="s">
        <v>129</v>
      </c>
      <c r="L404" s="45"/>
      <c r="M404" s="226" t="s">
        <v>1</v>
      </c>
      <c r="N404" s="227" t="s">
        <v>42</v>
      </c>
      <c r="O404" s="92"/>
      <c r="P404" s="228">
        <f>O404*H404</f>
        <v>0</v>
      </c>
      <c r="Q404" s="228">
        <v>0</v>
      </c>
      <c r="R404" s="228">
        <f>Q404*H404</f>
        <v>0</v>
      </c>
      <c r="S404" s="228">
        <v>0</v>
      </c>
      <c r="T404" s="22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146</v>
      </c>
      <c r="AT404" s="230" t="s">
        <v>125</v>
      </c>
      <c r="AU404" s="230" t="s">
        <v>87</v>
      </c>
      <c r="AY404" s="18" t="s">
        <v>122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85</v>
      </c>
      <c r="BK404" s="231">
        <f>ROUND(I404*H404,2)</f>
        <v>0</v>
      </c>
      <c r="BL404" s="18" t="s">
        <v>146</v>
      </c>
      <c r="BM404" s="230" t="s">
        <v>645</v>
      </c>
    </row>
    <row r="405" s="2" customFormat="1">
      <c r="A405" s="39"/>
      <c r="B405" s="40"/>
      <c r="C405" s="41"/>
      <c r="D405" s="232" t="s">
        <v>132</v>
      </c>
      <c r="E405" s="41"/>
      <c r="F405" s="233" t="s">
        <v>646</v>
      </c>
      <c r="G405" s="41"/>
      <c r="H405" s="41"/>
      <c r="I405" s="234"/>
      <c r="J405" s="41"/>
      <c r="K405" s="41"/>
      <c r="L405" s="45"/>
      <c r="M405" s="235"/>
      <c r="N405" s="236"/>
      <c r="O405" s="92"/>
      <c r="P405" s="92"/>
      <c r="Q405" s="92"/>
      <c r="R405" s="92"/>
      <c r="S405" s="92"/>
      <c r="T405" s="93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132</v>
      </c>
      <c r="AU405" s="18" t="s">
        <v>87</v>
      </c>
    </row>
    <row r="406" s="14" customFormat="1">
      <c r="A406" s="14"/>
      <c r="B406" s="247"/>
      <c r="C406" s="248"/>
      <c r="D406" s="232" t="s">
        <v>133</v>
      </c>
      <c r="E406" s="249" t="s">
        <v>1</v>
      </c>
      <c r="F406" s="250" t="s">
        <v>647</v>
      </c>
      <c r="G406" s="248"/>
      <c r="H406" s="251">
        <v>0.20000000000000001</v>
      </c>
      <c r="I406" s="252"/>
      <c r="J406" s="248"/>
      <c r="K406" s="248"/>
      <c r="L406" s="253"/>
      <c r="M406" s="254"/>
      <c r="N406" s="255"/>
      <c r="O406" s="255"/>
      <c r="P406" s="255"/>
      <c r="Q406" s="255"/>
      <c r="R406" s="255"/>
      <c r="S406" s="255"/>
      <c r="T406" s="25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7" t="s">
        <v>133</v>
      </c>
      <c r="AU406" s="257" t="s">
        <v>87</v>
      </c>
      <c r="AV406" s="14" t="s">
        <v>87</v>
      </c>
      <c r="AW406" s="14" t="s">
        <v>33</v>
      </c>
      <c r="AX406" s="14" t="s">
        <v>85</v>
      </c>
      <c r="AY406" s="257" t="s">
        <v>122</v>
      </c>
    </row>
    <row r="407" s="2" customFormat="1" ht="16.5" customHeight="1">
      <c r="A407" s="39"/>
      <c r="B407" s="40"/>
      <c r="C407" s="219" t="s">
        <v>648</v>
      </c>
      <c r="D407" s="219" t="s">
        <v>125</v>
      </c>
      <c r="E407" s="220" t="s">
        <v>649</v>
      </c>
      <c r="F407" s="221" t="s">
        <v>650</v>
      </c>
      <c r="G407" s="222" t="s">
        <v>226</v>
      </c>
      <c r="H407" s="223">
        <v>1</v>
      </c>
      <c r="I407" s="224"/>
      <c r="J407" s="225">
        <f>ROUND(I407*H407,2)</f>
        <v>0</v>
      </c>
      <c r="K407" s="221" t="s">
        <v>129</v>
      </c>
      <c r="L407" s="45"/>
      <c r="M407" s="226" t="s">
        <v>1</v>
      </c>
      <c r="N407" s="227" t="s">
        <v>42</v>
      </c>
      <c r="O407" s="92"/>
      <c r="P407" s="228">
        <f>O407*H407</f>
        <v>0</v>
      </c>
      <c r="Q407" s="228">
        <v>0.0040200000000000001</v>
      </c>
      <c r="R407" s="228">
        <f>Q407*H407</f>
        <v>0.0040200000000000001</v>
      </c>
      <c r="S407" s="228">
        <v>0</v>
      </c>
      <c r="T407" s="22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0" t="s">
        <v>146</v>
      </c>
      <c r="AT407" s="230" t="s">
        <v>125</v>
      </c>
      <c r="AU407" s="230" t="s">
        <v>87</v>
      </c>
      <c r="AY407" s="18" t="s">
        <v>122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8" t="s">
        <v>85</v>
      </c>
      <c r="BK407" s="231">
        <f>ROUND(I407*H407,2)</f>
        <v>0</v>
      </c>
      <c r="BL407" s="18" t="s">
        <v>146</v>
      </c>
      <c r="BM407" s="230" t="s">
        <v>651</v>
      </c>
    </row>
    <row r="408" s="2" customFormat="1">
      <c r="A408" s="39"/>
      <c r="B408" s="40"/>
      <c r="C408" s="41"/>
      <c r="D408" s="232" t="s">
        <v>132</v>
      </c>
      <c r="E408" s="41"/>
      <c r="F408" s="233" t="s">
        <v>652</v>
      </c>
      <c r="G408" s="41"/>
      <c r="H408" s="41"/>
      <c r="I408" s="234"/>
      <c r="J408" s="41"/>
      <c r="K408" s="41"/>
      <c r="L408" s="45"/>
      <c r="M408" s="235"/>
      <c r="N408" s="236"/>
      <c r="O408" s="92"/>
      <c r="P408" s="92"/>
      <c r="Q408" s="92"/>
      <c r="R408" s="92"/>
      <c r="S408" s="92"/>
      <c r="T408" s="93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132</v>
      </c>
      <c r="AU408" s="18" t="s">
        <v>87</v>
      </c>
    </row>
    <row r="409" s="14" customFormat="1">
      <c r="A409" s="14"/>
      <c r="B409" s="247"/>
      <c r="C409" s="248"/>
      <c r="D409" s="232" t="s">
        <v>133</v>
      </c>
      <c r="E409" s="249" t="s">
        <v>1</v>
      </c>
      <c r="F409" s="250" t="s">
        <v>653</v>
      </c>
      <c r="G409" s="248"/>
      <c r="H409" s="251">
        <v>1</v>
      </c>
      <c r="I409" s="252"/>
      <c r="J409" s="248"/>
      <c r="K409" s="248"/>
      <c r="L409" s="253"/>
      <c r="M409" s="254"/>
      <c r="N409" s="255"/>
      <c r="O409" s="255"/>
      <c r="P409" s="255"/>
      <c r="Q409" s="255"/>
      <c r="R409" s="255"/>
      <c r="S409" s="255"/>
      <c r="T409" s="256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7" t="s">
        <v>133</v>
      </c>
      <c r="AU409" s="257" t="s">
        <v>87</v>
      </c>
      <c r="AV409" s="14" t="s">
        <v>87</v>
      </c>
      <c r="AW409" s="14" t="s">
        <v>33</v>
      </c>
      <c r="AX409" s="14" t="s">
        <v>85</v>
      </c>
      <c r="AY409" s="257" t="s">
        <v>122</v>
      </c>
    </row>
    <row r="410" s="12" customFormat="1" ht="22.8" customHeight="1">
      <c r="A410" s="12"/>
      <c r="B410" s="203"/>
      <c r="C410" s="204"/>
      <c r="D410" s="205" t="s">
        <v>76</v>
      </c>
      <c r="E410" s="217" t="s">
        <v>182</v>
      </c>
      <c r="F410" s="217" t="s">
        <v>654</v>
      </c>
      <c r="G410" s="204"/>
      <c r="H410" s="204"/>
      <c r="I410" s="207"/>
      <c r="J410" s="218">
        <f>BK410</f>
        <v>0</v>
      </c>
      <c r="K410" s="204"/>
      <c r="L410" s="209"/>
      <c r="M410" s="210"/>
      <c r="N410" s="211"/>
      <c r="O410" s="211"/>
      <c r="P410" s="212">
        <f>SUM(P411:P513)</f>
        <v>0</v>
      </c>
      <c r="Q410" s="211"/>
      <c r="R410" s="212">
        <f>SUM(R411:R513)</f>
        <v>37.651653799999998</v>
      </c>
      <c r="S410" s="211"/>
      <c r="T410" s="213">
        <f>SUM(T411:T513)</f>
        <v>0.92900000000000005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14" t="s">
        <v>85</v>
      </c>
      <c r="AT410" s="215" t="s">
        <v>76</v>
      </c>
      <c r="AU410" s="215" t="s">
        <v>85</v>
      </c>
      <c r="AY410" s="214" t="s">
        <v>122</v>
      </c>
      <c r="BK410" s="216">
        <f>SUM(BK411:BK513)</f>
        <v>0</v>
      </c>
    </row>
    <row r="411" s="2" customFormat="1" ht="16.5" customHeight="1">
      <c r="A411" s="39"/>
      <c r="B411" s="40"/>
      <c r="C411" s="219" t="s">
        <v>655</v>
      </c>
      <c r="D411" s="219" t="s">
        <v>125</v>
      </c>
      <c r="E411" s="220" t="s">
        <v>656</v>
      </c>
      <c r="F411" s="221" t="s">
        <v>657</v>
      </c>
      <c r="G411" s="222" t="s">
        <v>593</v>
      </c>
      <c r="H411" s="223">
        <v>8</v>
      </c>
      <c r="I411" s="224"/>
      <c r="J411" s="225">
        <f>ROUND(I411*H411,2)</f>
        <v>0</v>
      </c>
      <c r="K411" s="221" t="s">
        <v>129</v>
      </c>
      <c r="L411" s="45"/>
      <c r="M411" s="226" t="s">
        <v>1</v>
      </c>
      <c r="N411" s="227" t="s">
        <v>42</v>
      </c>
      <c r="O411" s="92"/>
      <c r="P411" s="228">
        <f>O411*H411</f>
        <v>0</v>
      </c>
      <c r="Q411" s="228">
        <v>0.00089999999999999998</v>
      </c>
      <c r="R411" s="228">
        <f>Q411*H411</f>
        <v>0.0071999999999999998</v>
      </c>
      <c r="S411" s="228">
        <v>0</v>
      </c>
      <c r="T411" s="229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0" t="s">
        <v>146</v>
      </c>
      <c r="AT411" s="230" t="s">
        <v>125</v>
      </c>
      <c r="AU411" s="230" t="s">
        <v>87</v>
      </c>
      <c r="AY411" s="18" t="s">
        <v>122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18" t="s">
        <v>85</v>
      </c>
      <c r="BK411" s="231">
        <f>ROUND(I411*H411,2)</f>
        <v>0</v>
      </c>
      <c r="BL411" s="18" t="s">
        <v>146</v>
      </c>
      <c r="BM411" s="230" t="s">
        <v>658</v>
      </c>
    </row>
    <row r="412" s="2" customFormat="1">
      <c r="A412" s="39"/>
      <c r="B412" s="40"/>
      <c r="C412" s="41"/>
      <c r="D412" s="232" t="s">
        <v>132</v>
      </c>
      <c r="E412" s="41"/>
      <c r="F412" s="233" t="s">
        <v>659</v>
      </c>
      <c r="G412" s="41"/>
      <c r="H412" s="41"/>
      <c r="I412" s="234"/>
      <c r="J412" s="41"/>
      <c r="K412" s="41"/>
      <c r="L412" s="45"/>
      <c r="M412" s="235"/>
      <c r="N412" s="236"/>
      <c r="O412" s="92"/>
      <c r="P412" s="92"/>
      <c r="Q412" s="92"/>
      <c r="R412" s="92"/>
      <c r="S412" s="92"/>
      <c r="T412" s="93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132</v>
      </c>
      <c r="AU412" s="18" t="s">
        <v>87</v>
      </c>
    </row>
    <row r="413" s="14" customFormat="1">
      <c r="A413" s="14"/>
      <c r="B413" s="247"/>
      <c r="C413" s="248"/>
      <c r="D413" s="232" t="s">
        <v>133</v>
      </c>
      <c r="E413" s="249" t="s">
        <v>1</v>
      </c>
      <c r="F413" s="250" t="s">
        <v>660</v>
      </c>
      <c r="G413" s="248"/>
      <c r="H413" s="251">
        <v>8</v>
      </c>
      <c r="I413" s="252"/>
      <c r="J413" s="248"/>
      <c r="K413" s="248"/>
      <c r="L413" s="253"/>
      <c r="M413" s="254"/>
      <c r="N413" s="255"/>
      <c r="O413" s="255"/>
      <c r="P413" s="255"/>
      <c r="Q413" s="255"/>
      <c r="R413" s="255"/>
      <c r="S413" s="255"/>
      <c r="T413" s="256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7" t="s">
        <v>133</v>
      </c>
      <c r="AU413" s="257" t="s">
        <v>87</v>
      </c>
      <c r="AV413" s="14" t="s">
        <v>87</v>
      </c>
      <c r="AW413" s="14" t="s">
        <v>33</v>
      </c>
      <c r="AX413" s="14" t="s">
        <v>85</v>
      </c>
      <c r="AY413" s="257" t="s">
        <v>122</v>
      </c>
    </row>
    <row r="414" s="2" customFormat="1" ht="16.5" customHeight="1">
      <c r="A414" s="39"/>
      <c r="B414" s="40"/>
      <c r="C414" s="272" t="s">
        <v>661</v>
      </c>
      <c r="D414" s="272" t="s">
        <v>360</v>
      </c>
      <c r="E414" s="273" t="s">
        <v>662</v>
      </c>
      <c r="F414" s="274" t="s">
        <v>663</v>
      </c>
      <c r="G414" s="275" t="s">
        <v>593</v>
      </c>
      <c r="H414" s="276">
        <v>2</v>
      </c>
      <c r="I414" s="277"/>
      <c r="J414" s="278">
        <f>ROUND(I414*H414,2)</f>
        <v>0</v>
      </c>
      <c r="K414" s="274" t="s">
        <v>1</v>
      </c>
      <c r="L414" s="279"/>
      <c r="M414" s="280" t="s">
        <v>1</v>
      </c>
      <c r="N414" s="281" t="s">
        <v>42</v>
      </c>
      <c r="O414" s="92"/>
      <c r="P414" s="228">
        <f>O414*H414</f>
        <v>0</v>
      </c>
      <c r="Q414" s="228">
        <v>0</v>
      </c>
      <c r="R414" s="228">
        <f>Q414*H414</f>
        <v>0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175</v>
      </c>
      <c r="AT414" s="230" t="s">
        <v>360</v>
      </c>
      <c r="AU414" s="230" t="s">
        <v>87</v>
      </c>
      <c r="AY414" s="18" t="s">
        <v>122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8" t="s">
        <v>85</v>
      </c>
      <c r="BK414" s="231">
        <f>ROUND(I414*H414,2)</f>
        <v>0</v>
      </c>
      <c r="BL414" s="18" t="s">
        <v>146</v>
      </c>
      <c r="BM414" s="230" t="s">
        <v>664</v>
      </c>
    </row>
    <row r="415" s="2" customFormat="1">
      <c r="A415" s="39"/>
      <c r="B415" s="40"/>
      <c r="C415" s="41"/>
      <c r="D415" s="232" t="s">
        <v>132</v>
      </c>
      <c r="E415" s="41"/>
      <c r="F415" s="233" t="s">
        <v>663</v>
      </c>
      <c r="G415" s="41"/>
      <c r="H415" s="41"/>
      <c r="I415" s="234"/>
      <c r="J415" s="41"/>
      <c r="K415" s="41"/>
      <c r="L415" s="45"/>
      <c r="M415" s="235"/>
      <c r="N415" s="236"/>
      <c r="O415" s="92"/>
      <c r="P415" s="92"/>
      <c r="Q415" s="92"/>
      <c r="R415" s="92"/>
      <c r="S415" s="92"/>
      <c r="T415" s="93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132</v>
      </c>
      <c r="AU415" s="18" t="s">
        <v>87</v>
      </c>
    </row>
    <row r="416" s="14" customFormat="1">
      <c r="A416" s="14"/>
      <c r="B416" s="247"/>
      <c r="C416" s="248"/>
      <c r="D416" s="232" t="s">
        <v>133</v>
      </c>
      <c r="E416" s="249" t="s">
        <v>1</v>
      </c>
      <c r="F416" s="250" t="s">
        <v>665</v>
      </c>
      <c r="G416" s="248"/>
      <c r="H416" s="251">
        <v>2</v>
      </c>
      <c r="I416" s="252"/>
      <c r="J416" s="248"/>
      <c r="K416" s="248"/>
      <c r="L416" s="253"/>
      <c r="M416" s="254"/>
      <c r="N416" s="255"/>
      <c r="O416" s="255"/>
      <c r="P416" s="255"/>
      <c r="Q416" s="255"/>
      <c r="R416" s="255"/>
      <c r="S416" s="255"/>
      <c r="T416" s="256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7" t="s">
        <v>133</v>
      </c>
      <c r="AU416" s="257" t="s">
        <v>87</v>
      </c>
      <c r="AV416" s="14" t="s">
        <v>87</v>
      </c>
      <c r="AW416" s="14" t="s">
        <v>33</v>
      </c>
      <c r="AX416" s="14" t="s">
        <v>85</v>
      </c>
      <c r="AY416" s="257" t="s">
        <v>122</v>
      </c>
    </row>
    <row r="417" s="2" customFormat="1" ht="16.5" customHeight="1">
      <c r="A417" s="39"/>
      <c r="B417" s="40"/>
      <c r="C417" s="272" t="s">
        <v>666</v>
      </c>
      <c r="D417" s="272" t="s">
        <v>360</v>
      </c>
      <c r="E417" s="273" t="s">
        <v>667</v>
      </c>
      <c r="F417" s="274" t="s">
        <v>668</v>
      </c>
      <c r="G417" s="275" t="s">
        <v>593</v>
      </c>
      <c r="H417" s="276">
        <v>6</v>
      </c>
      <c r="I417" s="277"/>
      <c r="J417" s="278">
        <f>ROUND(I417*H417,2)</f>
        <v>0</v>
      </c>
      <c r="K417" s="274" t="s">
        <v>1</v>
      </c>
      <c r="L417" s="279"/>
      <c r="M417" s="280" t="s">
        <v>1</v>
      </c>
      <c r="N417" s="281" t="s">
        <v>42</v>
      </c>
      <c r="O417" s="92"/>
      <c r="P417" s="228">
        <f>O417*H417</f>
        <v>0</v>
      </c>
      <c r="Q417" s="228">
        <v>0</v>
      </c>
      <c r="R417" s="228">
        <f>Q417*H417</f>
        <v>0</v>
      </c>
      <c r="S417" s="228">
        <v>0</v>
      </c>
      <c r="T417" s="22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0" t="s">
        <v>175</v>
      </c>
      <c r="AT417" s="230" t="s">
        <v>360</v>
      </c>
      <c r="AU417" s="230" t="s">
        <v>87</v>
      </c>
      <c r="AY417" s="18" t="s">
        <v>122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8" t="s">
        <v>85</v>
      </c>
      <c r="BK417" s="231">
        <f>ROUND(I417*H417,2)</f>
        <v>0</v>
      </c>
      <c r="BL417" s="18" t="s">
        <v>146</v>
      </c>
      <c r="BM417" s="230" t="s">
        <v>669</v>
      </c>
    </row>
    <row r="418" s="2" customFormat="1">
      <c r="A418" s="39"/>
      <c r="B418" s="40"/>
      <c r="C418" s="41"/>
      <c r="D418" s="232" t="s">
        <v>132</v>
      </c>
      <c r="E418" s="41"/>
      <c r="F418" s="233" t="s">
        <v>668</v>
      </c>
      <c r="G418" s="41"/>
      <c r="H418" s="41"/>
      <c r="I418" s="234"/>
      <c r="J418" s="41"/>
      <c r="K418" s="41"/>
      <c r="L418" s="45"/>
      <c r="M418" s="235"/>
      <c r="N418" s="236"/>
      <c r="O418" s="92"/>
      <c r="P418" s="92"/>
      <c r="Q418" s="92"/>
      <c r="R418" s="92"/>
      <c r="S418" s="92"/>
      <c r="T418" s="93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132</v>
      </c>
      <c r="AU418" s="18" t="s">
        <v>87</v>
      </c>
    </row>
    <row r="419" s="14" customFormat="1">
      <c r="A419" s="14"/>
      <c r="B419" s="247"/>
      <c r="C419" s="248"/>
      <c r="D419" s="232" t="s">
        <v>133</v>
      </c>
      <c r="E419" s="249" t="s">
        <v>1</v>
      </c>
      <c r="F419" s="250" t="s">
        <v>670</v>
      </c>
      <c r="G419" s="248"/>
      <c r="H419" s="251">
        <v>6</v>
      </c>
      <c r="I419" s="252"/>
      <c r="J419" s="248"/>
      <c r="K419" s="248"/>
      <c r="L419" s="253"/>
      <c r="M419" s="254"/>
      <c r="N419" s="255"/>
      <c r="O419" s="255"/>
      <c r="P419" s="255"/>
      <c r="Q419" s="255"/>
      <c r="R419" s="255"/>
      <c r="S419" s="255"/>
      <c r="T419" s="256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7" t="s">
        <v>133</v>
      </c>
      <c r="AU419" s="257" t="s">
        <v>87</v>
      </c>
      <c r="AV419" s="14" t="s">
        <v>87</v>
      </c>
      <c r="AW419" s="14" t="s">
        <v>33</v>
      </c>
      <c r="AX419" s="14" t="s">
        <v>85</v>
      </c>
      <c r="AY419" s="257" t="s">
        <v>122</v>
      </c>
    </row>
    <row r="420" s="2" customFormat="1" ht="16.5" customHeight="1">
      <c r="A420" s="39"/>
      <c r="B420" s="40"/>
      <c r="C420" s="219" t="s">
        <v>671</v>
      </c>
      <c r="D420" s="219" t="s">
        <v>125</v>
      </c>
      <c r="E420" s="220" t="s">
        <v>672</v>
      </c>
      <c r="F420" s="221" t="s">
        <v>673</v>
      </c>
      <c r="G420" s="222" t="s">
        <v>593</v>
      </c>
      <c r="H420" s="223">
        <v>5</v>
      </c>
      <c r="I420" s="224"/>
      <c r="J420" s="225">
        <f>ROUND(I420*H420,2)</f>
        <v>0</v>
      </c>
      <c r="K420" s="221" t="s">
        <v>129</v>
      </c>
      <c r="L420" s="45"/>
      <c r="M420" s="226" t="s">
        <v>1</v>
      </c>
      <c r="N420" s="227" t="s">
        <v>42</v>
      </c>
      <c r="O420" s="92"/>
      <c r="P420" s="228">
        <f>O420*H420</f>
        <v>0</v>
      </c>
      <c r="Q420" s="228">
        <v>0.00069999999999999999</v>
      </c>
      <c r="R420" s="228">
        <f>Q420*H420</f>
        <v>0.0035000000000000001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146</v>
      </c>
      <c r="AT420" s="230" t="s">
        <v>125</v>
      </c>
      <c r="AU420" s="230" t="s">
        <v>87</v>
      </c>
      <c r="AY420" s="18" t="s">
        <v>122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85</v>
      </c>
      <c r="BK420" s="231">
        <f>ROUND(I420*H420,2)</f>
        <v>0</v>
      </c>
      <c r="BL420" s="18" t="s">
        <v>146</v>
      </c>
      <c r="BM420" s="230" t="s">
        <v>674</v>
      </c>
    </row>
    <row r="421" s="2" customFormat="1">
      <c r="A421" s="39"/>
      <c r="B421" s="40"/>
      <c r="C421" s="41"/>
      <c r="D421" s="232" t="s">
        <v>132</v>
      </c>
      <c r="E421" s="41"/>
      <c r="F421" s="233" t="s">
        <v>675</v>
      </c>
      <c r="G421" s="41"/>
      <c r="H421" s="41"/>
      <c r="I421" s="234"/>
      <c r="J421" s="41"/>
      <c r="K421" s="41"/>
      <c r="L421" s="45"/>
      <c r="M421" s="235"/>
      <c r="N421" s="236"/>
      <c r="O421" s="92"/>
      <c r="P421" s="92"/>
      <c r="Q421" s="92"/>
      <c r="R421" s="92"/>
      <c r="S421" s="92"/>
      <c r="T421" s="93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132</v>
      </c>
      <c r="AU421" s="18" t="s">
        <v>87</v>
      </c>
    </row>
    <row r="422" s="14" customFormat="1">
      <c r="A422" s="14"/>
      <c r="B422" s="247"/>
      <c r="C422" s="248"/>
      <c r="D422" s="232" t="s">
        <v>133</v>
      </c>
      <c r="E422" s="249" t="s">
        <v>1</v>
      </c>
      <c r="F422" s="250" t="s">
        <v>676</v>
      </c>
      <c r="G422" s="248"/>
      <c r="H422" s="251">
        <v>5</v>
      </c>
      <c r="I422" s="252"/>
      <c r="J422" s="248"/>
      <c r="K422" s="248"/>
      <c r="L422" s="253"/>
      <c r="M422" s="254"/>
      <c r="N422" s="255"/>
      <c r="O422" s="255"/>
      <c r="P422" s="255"/>
      <c r="Q422" s="255"/>
      <c r="R422" s="255"/>
      <c r="S422" s="255"/>
      <c r="T422" s="256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7" t="s">
        <v>133</v>
      </c>
      <c r="AU422" s="257" t="s">
        <v>87</v>
      </c>
      <c r="AV422" s="14" t="s">
        <v>87</v>
      </c>
      <c r="AW422" s="14" t="s">
        <v>33</v>
      </c>
      <c r="AX422" s="14" t="s">
        <v>77</v>
      </c>
      <c r="AY422" s="257" t="s">
        <v>122</v>
      </c>
    </row>
    <row r="423" s="15" customFormat="1">
      <c r="A423" s="15"/>
      <c r="B423" s="261"/>
      <c r="C423" s="262"/>
      <c r="D423" s="232" t="s">
        <v>133</v>
      </c>
      <c r="E423" s="263" t="s">
        <v>1</v>
      </c>
      <c r="F423" s="264" t="s">
        <v>231</v>
      </c>
      <c r="G423" s="262"/>
      <c r="H423" s="265">
        <v>5</v>
      </c>
      <c r="I423" s="266"/>
      <c r="J423" s="262"/>
      <c r="K423" s="262"/>
      <c r="L423" s="267"/>
      <c r="M423" s="268"/>
      <c r="N423" s="269"/>
      <c r="O423" s="269"/>
      <c r="P423" s="269"/>
      <c r="Q423" s="269"/>
      <c r="R423" s="269"/>
      <c r="S423" s="269"/>
      <c r="T423" s="270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71" t="s">
        <v>133</v>
      </c>
      <c r="AU423" s="271" t="s">
        <v>87</v>
      </c>
      <c r="AV423" s="15" t="s">
        <v>146</v>
      </c>
      <c r="AW423" s="15" t="s">
        <v>33</v>
      </c>
      <c r="AX423" s="15" t="s">
        <v>85</v>
      </c>
      <c r="AY423" s="271" t="s">
        <v>122</v>
      </c>
    </row>
    <row r="424" s="2" customFormat="1" ht="16.5" customHeight="1">
      <c r="A424" s="39"/>
      <c r="B424" s="40"/>
      <c r="C424" s="272" t="s">
        <v>677</v>
      </c>
      <c r="D424" s="272" t="s">
        <v>360</v>
      </c>
      <c r="E424" s="273" t="s">
        <v>678</v>
      </c>
      <c r="F424" s="274" t="s">
        <v>679</v>
      </c>
      <c r="G424" s="275" t="s">
        <v>593</v>
      </c>
      <c r="H424" s="276">
        <v>4</v>
      </c>
      <c r="I424" s="277"/>
      <c r="J424" s="278">
        <f>ROUND(I424*H424,2)</f>
        <v>0</v>
      </c>
      <c r="K424" s="274" t="s">
        <v>129</v>
      </c>
      <c r="L424" s="279"/>
      <c r="M424" s="280" t="s">
        <v>1</v>
      </c>
      <c r="N424" s="281" t="s">
        <v>42</v>
      </c>
      <c r="O424" s="92"/>
      <c r="P424" s="228">
        <f>O424*H424</f>
        <v>0</v>
      </c>
      <c r="Q424" s="228">
        <v>0.0012999999999999999</v>
      </c>
      <c r="R424" s="228">
        <f>Q424*H424</f>
        <v>0.0051999999999999998</v>
      </c>
      <c r="S424" s="228">
        <v>0</v>
      </c>
      <c r="T424" s="22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0" t="s">
        <v>175</v>
      </c>
      <c r="AT424" s="230" t="s">
        <v>360</v>
      </c>
      <c r="AU424" s="230" t="s">
        <v>87</v>
      </c>
      <c r="AY424" s="18" t="s">
        <v>122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8" t="s">
        <v>85</v>
      </c>
      <c r="BK424" s="231">
        <f>ROUND(I424*H424,2)</f>
        <v>0</v>
      </c>
      <c r="BL424" s="18" t="s">
        <v>146</v>
      </c>
      <c r="BM424" s="230" t="s">
        <v>680</v>
      </c>
    </row>
    <row r="425" s="2" customFormat="1">
      <c r="A425" s="39"/>
      <c r="B425" s="40"/>
      <c r="C425" s="41"/>
      <c r="D425" s="232" t="s">
        <v>132</v>
      </c>
      <c r="E425" s="41"/>
      <c r="F425" s="233" t="s">
        <v>679</v>
      </c>
      <c r="G425" s="41"/>
      <c r="H425" s="41"/>
      <c r="I425" s="234"/>
      <c r="J425" s="41"/>
      <c r="K425" s="41"/>
      <c r="L425" s="45"/>
      <c r="M425" s="235"/>
      <c r="N425" s="236"/>
      <c r="O425" s="92"/>
      <c r="P425" s="92"/>
      <c r="Q425" s="92"/>
      <c r="R425" s="92"/>
      <c r="S425" s="92"/>
      <c r="T425" s="93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132</v>
      </c>
      <c r="AU425" s="18" t="s">
        <v>87</v>
      </c>
    </row>
    <row r="426" s="14" customFormat="1">
      <c r="A426" s="14"/>
      <c r="B426" s="247"/>
      <c r="C426" s="248"/>
      <c r="D426" s="232" t="s">
        <v>133</v>
      </c>
      <c r="E426" s="249" t="s">
        <v>1</v>
      </c>
      <c r="F426" s="250" t="s">
        <v>681</v>
      </c>
      <c r="G426" s="248"/>
      <c r="H426" s="251">
        <v>3</v>
      </c>
      <c r="I426" s="252"/>
      <c r="J426" s="248"/>
      <c r="K426" s="248"/>
      <c r="L426" s="253"/>
      <c r="M426" s="254"/>
      <c r="N426" s="255"/>
      <c r="O426" s="255"/>
      <c r="P426" s="255"/>
      <c r="Q426" s="255"/>
      <c r="R426" s="255"/>
      <c r="S426" s="255"/>
      <c r="T426" s="256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7" t="s">
        <v>133</v>
      </c>
      <c r="AU426" s="257" t="s">
        <v>87</v>
      </c>
      <c r="AV426" s="14" t="s">
        <v>87</v>
      </c>
      <c r="AW426" s="14" t="s">
        <v>33</v>
      </c>
      <c r="AX426" s="14" t="s">
        <v>77</v>
      </c>
      <c r="AY426" s="257" t="s">
        <v>122</v>
      </c>
    </row>
    <row r="427" s="14" customFormat="1">
      <c r="A427" s="14"/>
      <c r="B427" s="247"/>
      <c r="C427" s="248"/>
      <c r="D427" s="232" t="s">
        <v>133</v>
      </c>
      <c r="E427" s="249" t="s">
        <v>1</v>
      </c>
      <c r="F427" s="250" t="s">
        <v>682</v>
      </c>
      <c r="G427" s="248"/>
      <c r="H427" s="251">
        <v>1</v>
      </c>
      <c r="I427" s="252"/>
      <c r="J427" s="248"/>
      <c r="K427" s="248"/>
      <c r="L427" s="253"/>
      <c r="M427" s="254"/>
      <c r="N427" s="255"/>
      <c r="O427" s="255"/>
      <c r="P427" s="255"/>
      <c r="Q427" s="255"/>
      <c r="R427" s="255"/>
      <c r="S427" s="255"/>
      <c r="T427" s="256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7" t="s">
        <v>133</v>
      </c>
      <c r="AU427" s="257" t="s">
        <v>87</v>
      </c>
      <c r="AV427" s="14" t="s">
        <v>87</v>
      </c>
      <c r="AW427" s="14" t="s">
        <v>33</v>
      </c>
      <c r="AX427" s="14" t="s">
        <v>77</v>
      </c>
      <c r="AY427" s="257" t="s">
        <v>122</v>
      </c>
    </row>
    <row r="428" s="13" customFormat="1">
      <c r="A428" s="13"/>
      <c r="B428" s="237"/>
      <c r="C428" s="238"/>
      <c r="D428" s="232" t="s">
        <v>133</v>
      </c>
      <c r="E428" s="239" t="s">
        <v>1</v>
      </c>
      <c r="F428" s="240" t="s">
        <v>683</v>
      </c>
      <c r="G428" s="238"/>
      <c r="H428" s="239" t="s">
        <v>1</v>
      </c>
      <c r="I428" s="241"/>
      <c r="J428" s="238"/>
      <c r="K428" s="238"/>
      <c r="L428" s="242"/>
      <c r="M428" s="243"/>
      <c r="N428" s="244"/>
      <c r="O428" s="244"/>
      <c r="P428" s="244"/>
      <c r="Q428" s="244"/>
      <c r="R428" s="244"/>
      <c r="S428" s="244"/>
      <c r="T428" s="24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6" t="s">
        <v>133</v>
      </c>
      <c r="AU428" s="246" t="s">
        <v>87</v>
      </c>
      <c r="AV428" s="13" t="s">
        <v>85</v>
      </c>
      <c r="AW428" s="13" t="s">
        <v>33</v>
      </c>
      <c r="AX428" s="13" t="s">
        <v>77</v>
      </c>
      <c r="AY428" s="246" t="s">
        <v>122</v>
      </c>
    </row>
    <row r="429" s="15" customFormat="1">
      <c r="A429" s="15"/>
      <c r="B429" s="261"/>
      <c r="C429" s="262"/>
      <c r="D429" s="232" t="s">
        <v>133</v>
      </c>
      <c r="E429" s="263" t="s">
        <v>1</v>
      </c>
      <c r="F429" s="264" t="s">
        <v>231</v>
      </c>
      <c r="G429" s="262"/>
      <c r="H429" s="265">
        <v>4</v>
      </c>
      <c r="I429" s="266"/>
      <c r="J429" s="262"/>
      <c r="K429" s="262"/>
      <c r="L429" s="267"/>
      <c r="M429" s="268"/>
      <c r="N429" s="269"/>
      <c r="O429" s="269"/>
      <c r="P429" s="269"/>
      <c r="Q429" s="269"/>
      <c r="R429" s="269"/>
      <c r="S429" s="269"/>
      <c r="T429" s="270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71" t="s">
        <v>133</v>
      </c>
      <c r="AU429" s="271" t="s">
        <v>87</v>
      </c>
      <c r="AV429" s="15" t="s">
        <v>146</v>
      </c>
      <c r="AW429" s="15" t="s">
        <v>33</v>
      </c>
      <c r="AX429" s="15" t="s">
        <v>85</v>
      </c>
      <c r="AY429" s="271" t="s">
        <v>122</v>
      </c>
    </row>
    <row r="430" s="2" customFormat="1" ht="16.5" customHeight="1">
      <c r="A430" s="39"/>
      <c r="B430" s="40"/>
      <c r="C430" s="219" t="s">
        <v>684</v>
      </c>
      <c r="D430" s="219" t="s">
        <v>125</v>
      </c>
      <c r="E430" s="220" t="s">
        <v>685</v>
      </c>
      <c r="F430" s="221" t="s">
        <v>686</v>
      </c>
      <c r="G430" s="222" t="s">
        <v>593</v>
      </c>
      <c r="H430" s="223">
        <v>5</v>
      </c>
      <c r="I430" s="224"/>
      <c r="J430" s="225">
        <f>ROUND(I430*H430,2)</f>
        <v>0</v>
      </c>
      <c r="K430" s="221" t="s">
        <v>129</v>
      </c>
      <c r="L430" s="45"/>
      <c r="M430" s="226" t="s">
        <v>1</v>
      </c>
      <c r="N430" s="227" t="s">
        <v>42</v>
      </c>
      <c r="O430" s="92"/>
      <c r="P430" s="228">
        <f>O430*H430</f>
        <v>0</v>
      </c>
      <c r="Q430" s="228">
        <v>0.11241</v>
      </c>
      <c r="R430" s="228">
        <f>Q430*H430</f>
        <v>0.56204999999999994</v>
      </c>
      <c r="S430" s="228">
        <v>0</v>
      </c>
      <c r="T430" s="22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0" t="s">
        <v>146</v>
      </c>
      <c r="AT430" s="230" t="s">
        <v>125</v>
      </c>
      <c r="AU430" s="230" t="s">
        <v>87</v>
      </c>
      <c r="AY430" s="18" t="s">
        <v>122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8" t="s">
        <v>85</v>
      </c>
      <c r="BK430" s="231">
        <f>ROUND(I430*H430,2)</f>
        <v>0</v>
      </c>
      <c r="BL430" s="18" t="s">
        <v>146</v>
      </c>
      <c r="BM430" s="230" t="s">
        <v>687</v>
      </c>
    </row>
    <row r="431" s="2" customFormat="1">
      <c r="A431" s="39"/>
      <c r="B431" s="40"/>
      <c r="C431" s="41"/>
      <c r="D431" s="232" t="s">
        <v>132</v>
      </c>
      <c r="E431" s="41"/>
      <c r="F431" s="233" t="s">
        <v>688</v>
      </c>
      <c r="G431" s="41"/>
      <c r="H431" s="41"/>
      <c r="I431" s="234"/>
      <c r="J431" s="41"/>
      <c r="K431" s="41"/>
      <c r="L431" s="45"/>
      <c r="M431" s="235"/>
      <c r="N431" s="236"/>
      <c r="O431" s="92"/>
      <c r="P431" s="92"/>
      <c r="Q431" s="92"/>
      <c r="R431" s="92"/>
      <c r="S431" s="92"/>
      <c r="T431" s="93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132</v>
      </c>
      <c r="AU431" s="18" t="s">
        <v>87</v>
      </c>
    </row>
    <row r="432" s="14" customFormat="1">
      <c r="A432" s="14"/>
      <c r="B432" s="247"/>
      <c r="C432" s="248"/>
      <c r="D432" s="232" t="s">
        <v>133</v>
      </c>
      <c r="E432" s="249" t="s">
        <v>1</v>
      </c>
      <c r="F432" s="250" t="s">
        <v>689</v>
      </c>
      <c r="G432" s="248"/>
      <c r="H432" s="251">
        <v>3</v>
      </c>
      <c r="I432" s="252"/>
      <c r="J432" s="248"/>
      <c r="K432" s="248"/>
      <c r="L432" s="253"/>
      <c r="M432" s="254"/>
      <c r="N432" s="255"/>
      <c r="O432" s="255"/>
      <c r="P432" s="255"/>
      <c r="Q432" s="255"/>
      <c r="R432" s="255"/>
      <c r="S432" s="255"/>
      <c r="T432" s="256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7" t="s">
        <v>133</v>
      </c>
      <c r="AU432" s="257" t="s">
        <v>87</v>
      </c>
      <c r="AV432" s="14" t="s">
        <v>87</v>
      </c>
      <c r="AW432" s="14" t="s">
        <v>33</v>
      </c>
      <c r="AX432" s="14" t="s">
        <v>77</v>
      </c>
      <c r="AY432" s="257" t="s">
        <v>122</v>
      </c>
    </row>
    <row r="433" s="14" customFormat="1">
      <c r="A433" s="14"/>
      <c r="B433" s="247"/>
      <c r="C433" s="248"/>
      <c r="D433" s="232" t="s">
        <v>133</v>
      </c>
      <c r="E433" s="249" t="s">
        <v>1</v>
      </c>
      <c r="F433" s="250" t="s">
        <v>690</v>
      </c>
      <c r="G433" s="248"/>
      <c r="H433" s="251">
        <v>2</v>
      </c>
      <c r="I433" s="252"/>
      <c r="J433" s="248"/>
      <c r="K433" s="248"/>
      <c r="L433" s="253"/>
      <c r="M433" s="254"/>
      <c r="N433" s="255"/>
      <c r="O433" s="255"/>
      <c r="P433" s="255"/>
      <c r="Q433" s="255"/>
      <c r="R433" s="255"/>
      <c r="S433" s="255"/>
      <c r="T433" s="256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7" t="s">
        <v>133</v>
      </c>
      <c r="AU433" s="257" t="s">
        <v>87</v>
      </c>
      <c r="AV433" s="14" t="s">
        <v>87</v>
      </c>
      <c r="AW433" s="14" t="s">
        <v>33</v>
      </c>
      <c r="AX433" s="14" t="s">
        <v>77</v>
      </c>
      <c r="AY433" s="257" t="s">
        <v>122</v>
      </c>
    </row>
    <row r="434" s="15" customFormat="1">
      <c r="A434" s="15"/>
      <c r="B434" s="261"/>
      <c r="C434" s="262"/>
      <c r="D434" s="232" t="s">
        <v>133</v>
      </c>
      <c r="E434" s="263" t="s">
        <v>1</v>
      </c>
      <c r="F434" s="264" t="s">
        <v>231</v>
      </c>
      <c r="G434" s="262"/>
      <c r="H434" s="265">
        <v>5</v>
      </c>
      <c r="I434" s="266"/>
      <c r="J434" s="262"/>
      <c r="K434" s="262"/>
      <c r="L434" s="267"/>
      <c r="M434" s="268"/>
      <c r="N434" s="269"/>
      <c r="O434" s="269"/>
      <c r="P434" s="269"/>
      <c r="Q434" s="269"/>
      <c r="R434" s="269"/>
      <c r="S434" s="269"/>
      <c r="T434" s="270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71" t="s">
        <v>133</v>
      </c>
      <c r="AU434" s="271" t="s">
        <v>87</v>
      </c>
      <c r="AV434" s="15" t="s">
        <v>146</v>
      </c>
      <c r="AW434" s="15" t="s">
        <v>33</v>
      </c>
      <c r="AX434" s="15" t="s">
        <v>85</v>
      </c>
      <c r="AY434" s="271" t="s">
        <v>122</v>
      </c>
    </row>
    <row r="435" s="2" customFormat="1" ht="16.5" customHeight="1">
      <c r="A435" s="39"/>
      <c r="B435" s="40"/>
      <c r="C435" s="272" t="s">
        <v>691</v>
      </c>
      <c r="D435" s="272" t="s">
        <v>360</v>
      </c>
      <c r="E435" s="273" t="s">
        <v>692</v>
      </c>
      <c r="F435" s="274" t="s">
        <v>693</v>
      </c>
      <c r="G435" s="275" t="s">
        <v>593</v>
      </c>
      <c r="H435" s="276">
        <v>3</v>
      </c>
      <c r="I435" s="277"/>
      <c r="J435" s="278">
        <f>ROUND(I435*H435,2)</f>
        <v>0</v>
      </c>
      <c r="K435" s="274" t="s">
        <v>129</v>
      </c>
      <c r="L435" s="279"/>
      <c r="M435" s="280" t="s">
        <v>1</v>
      </c>
      <c r="N435" s="281" t="s">
        <v>42</v>
      </c>
      <c r="O435" s="92"/>
      <c r="P435" s="228">
        <f>O435*H435</f>
        <v>0</v>
      </c>
      <c r="Q435" s="228">
        <v>0.0061000000000000004</v>
      </c>
      <c r="R435" s="228">
        <f>Q435*H435</f>
        <v>0.0183</v>
      </c>
      <c r="S435" s="228">
        <v>0</v>
      </c>
      <c r="T435" s="229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0" t="s">
        <v>175</v>
      </c>
      <c r="AT435" s="230" t="s">
        <v>360</v>
      </c>
      <c r="AU435" s="230" t="s">
        <v>87</v>
      </c>
      <c r="AY435" s="18" t="s">
        <v>122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8" t="s">
        <v>85</v>
      </c>
      <c r="BK435" s="231">
        <f>ROUND(I435*H435,2)</f>
        <v>0</v>
      </c>
      <c r="BL435" s="18" t="s">
        <v>146</v>
      </c>
      <c r="BM435" s="230" t="s">
        <v>694</v>
      </c>
    </row>
    <row r="436" s="2" customFormat="1">
      <c r="A436" s="39"/>
      <c r="B436" s="40"/>
      <c r="C436" s="41"/>
      <c r="D436" s="232" t="s">
        <v>132</v>
      </c>
      <c r="E436" s="41"/>
      <c r="F436" s="233" t="s">
        <v>693</v>
      </c>
      <c r="G436" s="41"/>
      <c r="H436" s="41"/>
      <c r="I436" s="234"/>
      <c r="J436" s="41"/>
      <c r="K436" s="41"/>
      <c r="L436" s="45"/>
      <c r="M436" s="235"/>
      <c r="N436" s="236"/>
      <c r="O436" s="92"/>
      <c r="P436" s="92"/>
      <c r="Q436" s="92"/>
      <c r="R436" s="92"/>
      <c r="S436" s="92"/>
      <c r="T436" s="93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132</v>
      </c>
      <c r="AU436" s="18" t="s">
        <v>87</v>
      </c>
    </row>
    <row r="437" s="14" customFormat="1">
      <c r="A437" s="14"/>
      <c r="B437" s="247"/>
      <c r="C437" s="248"/>
      <c r="D437" s="232" t="s">
        <v>133</v>
      </c>
      <c r="E437" s="249" t="s">
        <v>1</v>
      </c>
      <c r="F437" s="250" t="s">
        <v>695</v>
      </c>
      <c r="G437" s="248"/>
      <c r="H437" s="251">
        <v>2</v>
      </c>
      <c r="I437" s="252"/>
      <c r="J437" s="248"/>
      <c r="K437" s="248"/>
      <c r="L437" s="253"/>
      <c r="M437" s="254"/>
      <c r="N437" s="255"/>
      <c r="O437" s="255"/>
      <c r="P437" s="255"/>
      <c r="Q437" s="255"/>
      <c r="R437" s="255"/>
      <c r="S437" s="255"/>
      <c r="T437" s="25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7" t="s">
        <v>133</v>
      </c>
      <c r="AU437" s="257" t="s">
        <v>87</v>
      </c>
      <c r="AV437" s="14" t="s">
        <v>87</v>
      </c>
      <c r="AW437" s="14" t="s">
        <v>33</v>
      </c>
      <c r="AX437" s="14" t="s">
        <v>77</v>
      </c>
      <c r="AY437" s="257" t="s">
        <v>122</v>
      </c>
    </row>
    <row r="438" s="14" customFormat="1">
      <c r="A438" s="14"/>
      <c r="B438" s="247"/>
      <c r="C438" s="248"/>
      <c r="D438" s="232" t="s">
        <v>133</v>
      </c>
      <c r="E438" s="249" t="s">
        <v>1</v>
      </c>
      <c r="F438" s="250" t="s">
        <v>696</v>
      </c>
      <c r="G438" s="248"/>
      <c r="H438" s="251">
        <v>1</v>
      </c>
      <c r="I438" s="252"/>
      <c r="J438" s="248"/>
      <c r="K438" s="248"/>
      <c r="L438" s="253"/>
      <c r="M438" s="254"/>
      <c r="N438" s="255"/>
      <c r="O438" s="255"/>
      <c r="P438" s="255"/>
      <c r="Q438" s="255"/>
      <c r="R438" s="255"/>
      <c r="S438" s="255"/>
      <c r="T438" s="256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7" t="s">
        <v>133</v>
      </c>
      <c r="AU438" s="257" t="s">
        <v>87</v>
      </c>
      <c r="AV438" s="14" t="s">
        <v>87</v>
      </c>
      <c r="AW438" s="14" t="s">
        <v>33</v>
      </c>
      <c r="AX438" s="14" t="s">
        <v>77</v>
      </c>
      <c r="AY438" s="257" t="s">
        <v>122</v>
      </c>
    </row>
    <row r="439" s="15" customFormat="1">
      <c r="A439" s="15"/>
      <c r="B439" s="261"/>
      <c r="C439" s="262"/>
      <c r="D439" s="232" t="s">
        <v>133</v>
      </c>
      <c r="E439" s="263" t="s">
        <v>1</v>
      </c>
      <c r="F439" s="264" t="s">
        <v>231</v>
      </c>
      <c r="G439" s="262"/>
      <c r="H439" s="265">
        <v>3</v>
      </c>
      <c r="I439" s="266"/>
      <c r="J439" s="262"/>
      <c r="K439" s="262"/>
      <c r="L439" s="267"/>
      <c r="M439" s="268"/>
      <c r="N439" s="269"/>
      <c r="O439" s="269"/>
      <c r="P439" s="269"/>
      <c r="Q439" s="269"/>
      <c r="R439" s="269"/>
      <c r="S439" s="269"/>
      <c r="T439" s="270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71" t="s">
        <v>133</v>
      </c>
      <c r="AU439" s="271" t="s">
        <v>87</v>
      </c>
      <c r="AV439" s="15" t="s">
        <v>146</v>
      </c>
      <c r="AW439" s="15" t="s">
        <v>33</v>
      </c>
      <c r="AX439" s="15" t="s">
        <v>85</v>
      </c>
      <c r="AY439" s="271" t="s">
        <v>122</v>
      </c>
    </row>
    <row r="440" s="2" customFormat="1" ht="16.5" customHeight="1">
      <c r="A440" s="39"/>
      <c r="B440" s="40"/>
      <c r="C440" s="219" t="s">
        <v>697</v>
      </c>
      <c r="D440" s="219" t="s">
        <v>125</v>
      </c>
      <c r="E440" s="220" t="s">
        <v>698</v>
      </c>
      <c r="F440" s="221" t="s">
        <v>699</v>
      </c>
      <c r="G440" s="222" t="s">
        <v>257</v>
      </c>
      <c r="H440" s="223">
        <v>17.5</v>
      </c>
      <c r="I440" s="224"/>
      <c r="J440" s="225">
        <f>ROUND(I440*H440,2)</f>
        <v>0</v>
      </c>
      <c r="K440" s="221" t="s">
        <v>129</v>
      </c>
      <c r="L440" s="45"/>
      <c r="M440" s="226" t="s">
        <v>1</v>
      </c>
      <c r="N440" s="227" t="s">
        <v>42</v>
      </c>
      <c r="O440" s="92"/>
      <c r="P440" s="228">
        <f>O440*H440</f>
        <v>0</v>
      </c>
      <c r="Q440" s="228">
        <v>0.00011</v>
      </c>
      <c r="R440" s="228">
        <f>Q440*H440</f>
        <v>0.0019250000000000001</v>
      </c>
      <c r="S440" s="228">
        <v>0</v>
      </c>
      <c r="T440" s="229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0" t="s">
        <v>146</v>
      </c>
      <c r="AT440" s="230" t="s">
        <v>125</v>
      </c>
      <c r="AU440" s="230" t="s">
        <v>87</v>
      </c>
      <c r="AY440" s="18" t="s">
        <v>122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8" t="s">
        <v>85</v>
      </c>
      <c r="BK440" s="231">
        <f>ROUND(I440*H440,2)</f>
        <v>0</v>
      </c>
      <c r="BL440" s="18" t="s">
        <v>146</v>
      </c>
      <c r="BM440" s="230" t="s">
        <v>700</v>
      </c>
    </row>
    <row r="441" s="2" customFormat="1">
      <c r="A441" s="39"/>
      <c r="B441" s="40"/>
      <c r="C441" s="41"/>
      <c r="D441" s="232" t="s">
        <v>132</v>
      </c>
      <c r="E441" s="41"/>
      <c r="F441" s="233" t="s">
        <v>701</v>
      </c>
      <c r="G441" s="41"/>
      <c r="H441" s="41"/>
      <c r="I441" s="234"/>
      <c r="J441" s="41"/>
      <c r="K441" s="41"/>
      <c r="L441" s="45"/>
      <c r="M441" s="235"/>
      <c r="N441" s="236"/>
      <c r="O441" s="92"/>
      <c r="P441" s="92"/>
      <c r="Q441" s="92"/>
      <c r="R441" s="92"/>
      <c r="S441" s="92"/>
      <c r="T441" s="93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132</v>
      </c>
      <c r="AU441" s="18" t="s">
        <v>87</v>
      </c>
    </row>
    <row r="442" s="14" customFormat="1">
      <c r="A442" s="14"/>
      <c r="B442" s="247"/>
      <c r="C442" s="248"/>
      <c r="D442" s="232" t="s">
        <v>133</v>
      </c>
      <c r="E442" s="249" t="s">
        <v>1</v>
      </c>
      <c r="F442" s="250" t="s">
        <v>702</v>
      </c>
      <c r="G442" s="248"/>
      <c r="H442" s="251">
        <v>17.5</v>
      </c>
      <c r="I442" s="252"/>
      <c r="J442" s="248"/>
      <c r="K442" s="248"/>
      <c r="L442" s="253"/>
      <c r="M442" s="254"/>
      <c r="N442" s="255"/>
      <c r="O442" s="255"/>
      <c r="P442" s="255"/>
      <c r="Q442" s="255"/>
      <c r="R442" s="255"/>
      <c r="S442" s="255"/>
      <c r="T442" s="256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7" t="s">
        <v>133</v>
      </c>
      <c r="AU442" s="257" t="s">
        <v>87</v>
      </c>
      <c r="AV442" s="14" t="s">
        <v>87</v>
      </c>
      <c r="AW442" s="14" t="s">
        <v>33</v>
      </c>
      <c r="AX442" s="14" t="s">
        <v>77</v>
      </c>
      <c r="AY442" s="257" t="s">
        <v>122</v>
      </c>
    </row>
    <row r="443" s="15" customFormat="1">
      <c r="A443" s="15"/>
      <c r="B443" s="261"/>
      <c r="C443" s="262"/>
      <c r="D443" s="232" t="s">
        <v>133</v>
      </c>
      <c r="E443" s="263" t="s">
        <v>1</v>
      </c>
      <c r="F443" s="264" t="s">
        <v>231</v>
      </c>
      <c r="G443" s="262"/>
      <c r="H443" s="265">
        <v>17.5</v>
      </c>
      <c r="I443" s="266"/>
      <c r="J443" s="262"/>
      <c r="K443" s="262"/>
      <c r="L443" s="267"/>
      <c r="M443" s="268"/>
      <c r="N443" s="269"/>
      <c r="O443" s="269"/>
      <c r="P443" s="269"/>
      <c r="Q443" s="269"/>
      <c r="R443" s="269"/>
      <c r="S443" s="269"/>
      <c r="T443" s="270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71" t="s">
        <v>133</v>
      </c>
      <c r="AU443" s="271" t="s">
        <v>87</v>
      </c>
      <c r="AV443" s="15" t="s">
        <v>146</v>
      </c>
      <c r="AW443" s="15" t="s">
        <v>33</v>
      </c>
      <c r="AX443" s="15" t="s">
        <v>85</v>
      </c>
      <c r="AY443" s="271" t="s">
        <v>122</v>
      </c>
    </row>
    <row r="444" s="2" customFormat="1" ht="16.5" customHeight="1">
      <c r="A444" s="39"/>
      <c r="B444" s="40"/>
      <c r="C444" s="219" t="s">
        <v>703</v>
      </c>
      <c r="D444" s="219" t="s">
        <v>125</v>
      </c>
      <c r="E444" s="220" t="s">
        <v>704</v>
      </c>
      <c r="F444" s="221" t="s">
        <v>705</v>
      </c>
      <c r="G444" s="222" t="s">
        <v>226</v>
      </c>
      <c r="H444" s="223">
        <v>36.530000000000001</v>
      </c>
      <c r="I444" s="224"/>
      <c r="J444" s="225">
        <f>ROUND(I444*H444,2)</f>
        <v>0</v>
      </c>
      <c r="K444" s="221" t="s">
        <v>129</v>
      </c>
      <c r="L444" s="45"/>
      <c r="M444" s="226" t="s">
        <v>1</v>
      </c>
      <c r="N444" s="227" t="s">
        <v>42</v>
      </c>
      <c r="O444" s="92"/>
      <c r="P444" s="228">
        <f>O444*H444</f>
        <v>0</v>
      </c>
      <c r="Q444" s="228">
        <v>0.00084999999999999995</v>
      </c>
      <c r="R444" s="228">
        <f>Q444*H444</f>
        <v>0.031050499999999998</v>
      </c>
      <c r="S444" s="228">
        <v>0</v>
      </c>
      <c r="T444" s="229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0" t="s">
        <v>146</v>
      </c>
      <c r="AT444" s="230" t="s">
        <v>125</v>
      </c>
      <c r="AU444" s="230" t="s">
        <v>87</v>
      </c>
      <c r="AY444" s="18" t="s">
        <v>122</v>
      </c>
      <c r="BE444" s="231">
        <f>IF(N444="základní",J444,0)</f>
        <v>0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18" t="s">
        <v>85</v>
      </c>
      <c r="BK444" s="231">
        <f>ROUND(I444*H444,2)</f>
        <v>0</v>
      </c>
      <c r="BL444" s="18" t="s">
        <v>146</v>
      </c>
      <c r="BM444" s="230" t="s">
        <v>706</v>
      </c>
    </row>
    <row r="445" s="2" customFormat="1">
      <c r="A445" s="39"/>
      <c r="B445" s="40"/>
      <c r="C445" s="41"/>
      <c r="D445" s="232" t="s">
        <v>132</v>
      </c>
      <c r="E445" s="41"/>
      <c r="F445" s="233" t="s">
        <v>707</v>
      </c>
      <c r="G445" s="41"/>
      <c r="H445" s="41"/>
      <c r="I445" s="234"/>
      <c r="J445" s="41"/>
      <c r="K445" s="41"/>
      <c r="L445" s="45"/>
      <c r="M445" s="235"/>
      <c r="N445" s="236"/>
      <c r="O445" s="92"/>
      <c r="P445" s="92"/>
      <c r="Q445" s="92"/>
      <c r="R445" s="92"/>
      <c r="S445" s="92"/>
      <c r="T445" s="93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132</v>
      </c>
      <c r="AU445" s="18" t="s">
        <v>87</v>
      </c>
    </row>
    <row r="446" s="14" customFormat="1">
      <c r="A446" s="14"/>
      <c r="B446" s="247"/>
      <c r="C446" s="248"/>
      <c r="D446" s="232" t="s">
        <v>133</v>
      </c>
      <c r="E446" s="249" t="s">
        <v>1</v>
      </c>
      <c r="F446" s="250" t="s">
        <v>708</v>
      </c>
      <c r="G446" s="248"/>
      <c r="H446" s="251">
        <v>15.73</v>
      </c>
      <c r="I446" s="252"/>
      <c r="J446" s="248"/>
      <c r="K446" s="248"/>
      <c r="L446" s="253"/>
      <c r="M446" s="254"/>
      <c r="N446" s="255"/>
      <c r="O446" s="255"/>
      <c r="P446" s="255"/>
      <c r="Q446" s="255"/>
      <c r="R446" s="255"/>
      <c r="S446" s="255"/>
      <c r="T446" s="256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7" t="s">
        <v>133</v>
      </c>
      <c r="AU446" s="257" t="s">
        <v>87</v>
      </c>
      <c r="AV446" s="14" t="s">
        <v>87</v>
      </c>
      <c r="AW446" s="14" t="s">
        <v>33</v>
      </c>
      <c r="AX446" s="14" t="s">
        <v>77</v>
      </c>
      <c r="AY446" s="257" t="s">
        <v>122</v>
      </c>
    </row>
    <row r="447" s="14" customFormat="1">
      <c r="A447" s="14"/>
      <c r="B447" s="247"/>
      <c r="C447" s="248"/>
      <c r="D447" s="232" t="s">
        <v>133</v>
      </c>
      <c r="E447" s="249" t="s">
        <v>1</v>
      </c>
      <c r="F447" s="250" t="s">
        <v>709</v>
      </c>
      <c r="G447" s="248"/>
      <c r="H447" s="251">
        <v>16</v>
      </c>
      <c r="I447" s="252"/>
      <c r="J447" s="248"/>
      <c r="K447" s="248"/>
      <c r="L447" s="253"/>
      <c r="M447" s="254"/>
      <c r="N447" s="255"/>
      <c r="O447" s="255"/>
      <c r="P447" s="255"/>
      <c r="Q447" s="255"/>
      <c r="R447" s="255"/>
      <c r="S447" s="255"/>
      <c r="T447" s="256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7" t="s">
        <v>133</v>
      </c>
      <c r="AU447" s="257" t="s">
        <v>87</v>
      </c>
      <c r="AV447" s="14" t="s">
        <v>87</v>
      </c>
      <c r="AW447" s="14" t="s">
        <v>33</v>
      </c>
      <c r="AX447" s="14" t="s">
        <v>77</v>
      </c>
      <c r="AY447" s="257" t="s">
        <v>122</v>
      </c>
    </row>
    <row r="448" s="14" customFormat="1">
      <c r="A448" s="14"/>
      <c r="B448" s="247"/>
      <c r="C448" s="248"/>
      <c r="D448" s="232" t="s">
        <v>133</v>
      </c>
      <c r="E448" s="249" t="s">
        <v>1</v>
      </c>
      <c r="F448" s="250" t="s">
        <v>710</v>
      </c>
      <c r="G448" s="248"/>
      <c r="H448" s="251">
        <v>4.7999999999999998</v>
      </c>
      <c r="I448" s="252"/>
      <c r="J448" s="248"/>
      <c r="K448" s="248"/>
      <c r="L448" s="253"/>
      <c r="M448" s="254"/>
      <c r="N448" s="255"/>
      <c r="O448" s="255"/>
      <c r="P448" s="255"/>
      <c r="Q448" s="255"/>
      <c r="R448" s="255"/>
      <c r="S448" s="255"/>
      <c r="T448" s="256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7" t="s">
        <v>133</v>
      </c>
      <c r="AU448" s="257" t="s">
        <v>87</v>
      </c>
      <c r="AV448" s="14" t="s">
        <v>87</v>
      </c>
      <c r="AW448" s="14" t="s">
        <v>33</v>
      </c>
      <c r="AX448" s="14" t="s">
        <v>77</v>
      </c>
      <c r="AY448" s="257" t="s">
        <v>122</v>
      </c>
    </row>
    <row r="449" s="15" customFormat="1">
      <c r="A449" s="15"/>
      <c r="B449" s="261"/>
      <c r="C449" s="262"/>
      <c r="D449" s="232" t="s">
        <v>133</v>
      </c>
      <c r="E449" s="263" t="s">
        <v>1</v>
      </c>
      <c r="F449" s="264" t="s">
        <v>231</v>
      </c>
      <c r="G449" s="262"/>
      <c r="H449" s="265">
        <v>36.530000000000001</v>
      </c>
      <c r="I449" s="266"/>
      <c r="J449" s="262"/>
      <c r="K449" s="262"/>
      <c r="L449" s="267"/>
      <c r="M449" s="268"/>
      <c r="N449" s="269"/>
      <c r="O449" s="269"/>
      <c r="P449" s="269"/>
      <c r="Q449" s="269"/>
      <c r="R449" s="269"/>
      <c r="S449" s="269"/>
      <c r="T449" s="270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71" t="s">
        <v>133</v>
      </c>
      <c r="AU449" s="271" t="s">
        <v>87</v>
      </c>
      <c r="AV449" s="15" t="s">
        <v>146</v>
      </c>
      <c r="AW449" s="15" t="s">
        <v>33</v>
      </c>
      <c r="AX449" s="15" t="s">
        <v>85</v>
      </c>
      <c r="AY449" s="271" t="s">
        <v>122</v>
      </c>
    </row>
    <row r="450" s="2" customFormat="1" ht="16.5" customHeight="1">
      <c r="A450" s="39"/>
      <c r="B450" s="40"/>
      <c r="C450" s="219" t="s">
        <v>711</v>
      </c>
      <c r="D450" s="219" t="s">
        <v>125</v>
      </c>
      <c r="E450" s="220" t="s">
        <v>712</v>
      </c>
      <c r="F450" s="221" t="s">
        <v>713</v>
      </c>
      <c r="G450" s="222" t="s">
        <v>226</v>
      </c>
      <c r="H450" s="223">
        <v>16</v>
      </c>
      <c r="I450" s="224"/>
      <c r="J450" s="225">
        <f>ROUND(I450*H450,2)</f>
        <v>0</v>
      </c>
      <c r="K450" s="221" t="s">
        <v>129</v>
      </c>
      <c r="L450" s="45"/>
      <c r="M450" s="226" t="s">
        <v>1</v>
      </c>
      <c r="N450" s="227" t="s">
        <v>42</v>
      </c>
      <c r="O450" s="92"/>
      <c r="P450" s="228">
        <f>O450*H450</f>
        <v>0</v>
      </c>
      <c r="Q450" s="228">
        <v>0.011429999999999999</v>
      </c>
      <c r="R450" s="228">
        <f>Q450*H450</f>
        <v>0.18287999999999999</v>
      </c>
      <c r="S450" s="228">
        <v>0</v>
      </c>
      <c r="T450" s="229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0" t="s">
        <v>146</v>
      </c>
      <c r="AT450" s="230" t="s">
        <v>125</v>
      </c>
      <c r="AU450" s="230" t="s">
        <v>87</v>
      </c>
      <c r="AY450" s="18" t="s">
        <v>122</v>
      </c>
      <c r="BE450" s="231">
        <f>IF(N450="základní",J450,0)</f>
        <v>0</v>
      </c>
      <c r="BF450" s="231">
        <f>IF(N450="snížená",J450,0)</f>
        <v>0</v>
      </c>
      <c r="BG450" s="231">
        <f>IF(N450="zákl. přenesená",J450,0)</f>
        <v>0</v>
      </c>
      <c r="BH450" s="231">
        <f>IF(N450="sníž. přenesená",J450,0)</f>
        <v>0</v>
      </c>
      <c r="BI450" s="231">
        <f>IF(N450="nulová",J450,0)</f>
        <v>0</v>
      </c>
      <c r="BJ450" s="18" t="s">
        <v>85</v>
      </c>
      <c r="BK450" s="231">
        <f>ROUND(I450*H450,2)</f>
        <v>0</v>
      </c>
      <c r="BL450" s="18" t="s">
        <v>146</v>
      </c>
      <c r="BM450" s="230" t="s">
        <v>714</v>
      </c>
    </row>
    <row r="451" s="2" customFormat="1">
      <c r="A451" s="39"/>
      <c r="B451" s="40"/>
      <c r="C451" s="41"/>
      <c r="D451" s="232" t="s">
        <v>132</v>
      </c>
      <c r="E451" s="41"/>
      <c r="F451" s="233" t="s">
        <v>713</v>
      </c>
      <c r="G451" s="41"/>
      <c r="H451" s="41"/>
      <c r="I451" s="234"/>
      <c r="J451" s="41"/>
      <c r="K451" s="41"/>
      <c r="L451" s="45"/>
      <c r="M451" s="235"/>
      <c r="N451" s="236"/>
      <c r="O451" s="92"/>
      <c r="P451" s="92"/>
      <c r="Q451" s="92"/>
      <c r="R451" s="92"/>
      <c r="S451" s="92"/>
      <c r="T451" s="93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132</v>
      </c>
      <c r="AU451" s="18" t="s">
        <v>87</v>
      </c>
    </row>
    <row r="452" s="14" customFormat="1">
      <c r="A452" s="14"/>
      <c r="B452" s="247"/>
      <c r="C452" s="248"/>
      <c r="D452" s="232" t="s">
        <v>133</v>
      </c>
      <c r="E452" s="249" t="s">
        <v>1</v>
      </c>
      <c r="F452" s="250" t="s">
        <v>715</v>
      </c>
      <c r="G452" s="248"/>
      <c r="H452" s="251">
        <v>16</v>
      </c>
      <c r="I452" s="252"/>
      <c r="J452" s="248"/>
      <c r="K452" s="248"/>
      <c r="L452" s="253"/>
      <c r="M452" s="254"/>
      <c r="N452" s="255"/>
      <c r="O452" s="255"/>
      <c r="P452" s="255"/>
      <c r="Q452" s="255"/>
      <c r="R452" s="255"/>
      <c r="S452" s="255"/>
      <c r="T452" s="256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7" t="s">
        <v>133</v>
      </c>
      <c r="AU452" s="257" t="s">
        <v>87</v>
      </c>
      <c r="AV452" s="14" t="s">
        <v>87</v>
      </c>
      <c r="AW452" s="14" t="s">
        <v>33</v>
      </c>
      <c r="AX452" s="14" t="s">
        <v>85</v>
      </c>
      <c r="AY452" s="257" t="s">
        <v>122</v>
      </c>
    </row>
    <row r="453" s="2" customFormat="1" ht="16.5" customHeight="1">
      <c r="A453" s="39"/>
      <c r="B453" s="40"/>
      <c r="C453" s="219" t="s">
        <v>716</v>
      </c>
      <c r="D453" s="219" t="s">
        <v>125</v>
      </c>
      <c r="E453" s="220" t="s">
        <v>717</v>
      </c>
      <c r="F453" s="221" t="s">
        <v>718</v>
      </c>
      <c r="G453" s="222" t="s">
        <v>257</v>
      </c>
      <c r="H453" s="223">
        <v>7.5</v>
      </c>
      <c r="I453" s="224"/>
      <c r="J453" s="225">
        <f>ROUND(I453*H453,2)</f>
        <v>0</v>
      </c>
      <c r="K453" s="221" t="s">
        <v>129</v>
      </c>
      <c r="L453" s="45"/>
      <c r="M453" s="226" t="s">
        <v>1</v>
      </c>
      <c r="N453" s="227" t="s">
        <v>42</v>
      </c>
      <c r="O453" s="92"/>
      <c r="P453" s="228">
        <f>O453*H453</f>
        <v>0</v>
      </c>
      <c r="Q453" s="228">
        <v>0.00013999999999999999</v>
      </c>
      <c r="R453" s="228">
        <f>Q453*H453</f>
        <v>0.0010499999999999999</v>
      </c>
      <c r="S453" s="228">
        <v>0</v>
      </c>
      <c r="T453" s="229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0" t="s">
        <v>146</v>
      </c>
      <c r="AT453" s="230" t="s">
        <v>125</v>
      </c>
      <c r="AU453" s="230" t="s">
        <v>87</v>
      </c>
      <c r="AY453" s="18" t="s">
        <v>122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18" t="s">
        <v>85</v>
      </c>
      <c r="BK453" s="231">
        <f>ROUND(I453*H453,2)</f>
        <v>0</v>
      </c>
      <c r="BL453" s="18" t="s">
        <v>146</v>
      </c>
      <c r="BM453" s="230" t="s">
        <v>719</v>
      </c>
    </row>
    <row r="454" s="2" customFormat="1">
      <c r="A454" s="39"/>
      <c r="B454" s="40"/>
      <c r="C454" s="41"/>
      <c r="D454" s="232" t="s">
        <v>132</v>
      </c>
      <c r="E454" s="41"/>
      <c r="F454" s="233" t="s">
        <v>720</v>
      </c>
      <c r="G454" s="41"/>
      <c r="H454" s="41"/>
      <c r="I454" s="234"/>
      <c r="J454" s="41"/>
      <c r="K454" s="41"/>
      <c r="L454" s="45"/>
      <c r="M454" s="235"/>
      <c r="N454" s="236"/>
      <c r="O454" s="92"/>
      <c r="P454" s="92"/>
      <c r="Q454" s="92"/>
      <c r="R454" s="92"/>
      <c r="S454" s="92"/>
      <c r="T454" s="93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132</v>
      </c>
      <c r="AU454" s="18" t="s">
        <v>87</v>
      </c>
    </row>
    <row r="455" s="14" customFormat="1">
      <c r="A455" s="14"/>
      <c r="B455" s="247"/>
      <c r="C455" s="248"/>
      <c r="D455" s="232" t="s">
        <v>133</v>
      </c>
      <c r="E455" s="249" t="s">
        <v>1</v>
      </c>
      <c r="F455" s="250" t="s">
        <v>721</v>
      </c>
      <c r="G455" s="248"/>
      <c r="H455" s="251">
        <v>7.5</v>
      </c>
      <c r="I455" s="252"/>
      <c r="J455" s="248"/>
      <c r="K455" s="248"/>
      <c r="L455" s="253"/>
      <c r="M455" s="254"/>
      <c r="N455" s="255"/>
      <c r="O455" s="255"/>
      <c r="P455" s="255"/>
      <c r="Q455" s="255"/>
      <c r="R455" s="255"/>
      <c r="S455" s="255"/>
      <c r="T455" s="256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7" t="s">
        <v>133</v>
      </c>
      <c r="AU455" s="257" t="s">
        <v>87</v>
      </c>
      <c r="AV455" s="14" t="s">
        <v>87</v>
      </c>
      <c r="AW455" s="14" t="s">
        <v>33</v>
      </c>
      <c r="AX455" s="14" t="s">
        <v>85</v>
      </c>
      <c r="AY455" s="257" t="s">
        <v>122</v>
      </c>
    </row>
    <row r="456" s="2" customFormat="1" ht="16.5" customHeight="1">
      <c r="A456" s="39"/>
      <c r="B456" s="40"/>
      <c r="C456" s="219" t="s">
        <v>722</v>
      </c>
      <c r="D456" s="219" t="s">
        <v>125</v>
      </c>
      <c r="E456" s="220" t="s">
        <v>723</v>
      </c>
      <c r="F456" s="221" t="s">
        <v>724</v>
      </c>
      <c r="G456" s="222" t="s">
        <v>257</v>
      </c>
      <c r="H456" s="223">
        <v>25</v>
      </c>
      <c r="I456" s="224"/>
      <c r="J456" s="225">
        <f>ROUND(I456*H456,2)</f>
        <v>0</v>
      </c>
      <c r="K456" s="221" t="s">
        <v>129</v>
      </c>
      <c r="L456" s="45"/>
      <c r="M456" s="226" t="s">
        <v>1</v>
      </c>
      <c r="N456" s="227" t="s">
        <v>42</v>
      </c>
      <c r="O456" s="92"/>
      <c r="P456" s="228">
        <f>O456*H456</f>
        <v>0</v>
      </c>
      <c r="Q456" s="228">
        <v>0</v>
      </c>
      <c r="R456" s="228">
        <f>Q456*H456</f>
        <v>0</v>
      </c>
      <c r="S456" s="228">
        <v>0</v>
      </c>
      <c r="T456" s="229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0" t="s">
        <v>146</v>
      </c>
      <c r="AT456" s="230" t="s">
        <v>125</v>
      </c>
      <c r="AU456" s="230" t="s">
        <v>87</v>
      </c>
      <c r="AY456" s="18" t="s">
        <v>122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18" t="s">
        <v>85</v>
      </c>
      <c r="BK456" s="231">
        <f>ROUND(I456*H456,2)</f>
        <v>0</v>
      </c>
      <c r="BL456" s="18" t="s">
        <v>146</v>
      </c>
      <c r="BM456" s="230" t="s">
        <v>725</v>
      </c>
    </row>
    <row r="457" s="2" customFormat="1">
      <c r="A457" s="39"/>
      <c r="B457" s="40"/>
      <c r="C457" s="41"/>
      <c r="D457" s="232" t="s">
        <v>132</v>
      </c>
      <c r="E457" s="41"/>
      <c r="F457" s="233" t="s">
        <v>726</v>
      </c>
      <c r="G457" s="41"/>
      <c r="H457" s="41"/>
      <c r="I457" s="234"/>
      <c r="J457" s="41"/>
      <c r="K457" s="41"/>
      <c r="L457" s="45"/>
      <c r="M457" s="235"/>
      <c r="N457" s="236"/>
      <c r="O457" s="92"/>
      <c r="P457" s="92"/>
      <c r="Q457" s="92"/>
      <c r="R457" s="92"/>
      <c r="S457" s="92"/>
      <c r="T457" s="93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132</v>
      </c>
      <c r="AU457" s="18" t="s">
        <v>87</v>
      </c>
    </row>
    <row r="458" s="14" customFormat="1">
      <c r="A458" s="14"/>
      <c r="B458" s="247"/>
      <c r="C458" s="248"/>
      <c r="D458" s="232" t="s">
        <v>133</v>
      </c>
      <c r="E458" s="249" t="s">
        <v>1</v>
      </c>
      <c r="F458" s="250" t="s">
        <v>727</v>
      </c>
      <c r="G458" s="248"/>
      <c r="H458" s="251">
        <v>25</v>
      </c>
      <c r="I458" s="252"/>
      <c r="J458" s="248"/>
      <c r="K458" s="248"/>
      <c r="L458" s="253"/>
      <c r="M458" s="254"/>
      <c r="N458" s="255"/>
      <c r="O458" s="255"/>
      <c r="P458" s="255"/>
      <c r="Q458" s="255"/>
      <c r="R458" s="255"/>
      <c r="S458" s="255"/>
      <c r="T458" s="256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7" t="s">
        <v>133</v>
      </c>
      <c r="AU458" s="257" t="s">
        <v>87</v>
      </c>
      <c r="AV458" s="14" t="s">
        <v>87</v>
      </c>
      <c r="AW458" s="14" t="s">
        <v>33</v>
      </c>
      <c r="AX458" s="14" t="s">
        <v>85</v>
      </c>
      <c r="AY458" s="257" t="s">
        <v>122</v>
      </c>
    </row>
    <row r="459" s="2" customFormat="1" ht="16.5" customHeight="1">
      <c r="A459" s="39"/>
      <c r="B459" s="40"/>
      <c r="C459" s="219" t="s">
        <v>728</v>
      </c>
      <c r="D459" s="219" t="s">
        <v>125</v>
      </c>
      <c r="E459" s="220" t="s">
        <v>729</v>
      </c>
      <c r="F459" s="221" t="s">
        <v>730</v>
      </c>
      <c r="G459" s="222" t="s">
        <v>226</v>
      </c>
      <c r="H459" s="223">
        <v>52.560000000000002</v>
      </c>
      <c r="I459" s="224"/>
      <c r="J459" s="225">
        <f>ROUND(I459*H459,2)</f>
        <v>0</v>
      </c>
      <c r="K459" s="221" t="s">
        <v>129</v>
      </c>
      <c r="L459" s="45"/>
      <c r="M459" s="226" t="s">
        <v>1</v>
      </c>
      <c r="N459" s="227" t="s">
        <v>42</v>
      </c>
      <c r="O459" s="92"/>
      <c r="P459" s="228">
        <f>O459*H459</f>
        <v>0</v>
      </c>
      <c r="Q459" s="228">
        <v>1.0000000000000001E-05</v>
      </c>
      <c r="R459" s="228">
        <f>Q459*H459</f>
        <v>0.00052560000000000009</v>
      </c>
      <c r="S459" s="228">
        <v>0</v>
      </c>
      <c r="T459" s="229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0" t="s">
        <v>146</v>
      </c>
      <c r="AT459" s="230" t="s">
        <v>125</v>
      </c>
      <c r="AU459" s="230" t="s">
        <v>87</v>
      </c>
      <c r="AY459" s="18" t="s">
        <v>122</v>
      </c>
      <c r="BE459" s="231">
        <f>IF(N459="základní",J459,0)</f>
        <v>0</v>
      </c>
      <c r="BF459" s="231">
        <f>IF(N459="snížená",J459,0)</f>
        <v>0</v>
      </c>
      <c r="BG459" s="231">
        <f>IF(N459="zákl. přenesená",J459,0)</f>
        <v>0</v>
      </c>
      <c r="BH459" s="231">
        <f>IF(N459="sníž. přenesená",J459,0)</f>
        <v>0</v>
      </c>
      <c r="BI459" s="231">
        <f>IF(N459="nulová",J459,0)</f>
        <v>0</v>
      </c>
      <c r="BJ459" s="18" t="s">
        <v>85</v>
      </c>
      <c r="BK459" s="231">
        <f>ROUND(I459*H459,2)</f>
        <v>0</v>
      </c>
      <c r="BL459" s="18" t="s">
        <v>146</v>
      </c>
      <c r="BM459" s="230" t="s">
        <v>731</v>
      </c>
    </row>
    <row r="460" s="2" customFormat="1">
      <c r="A460" s="39"/>
      <c r="B460" s="40"/>
      <c r="C460" s="41"/>
      <c r="D460" s="232" t="s">
        <v>132</v>
      </c>
      <c r="E460" s="41"/>
      <c r="F460" s="233" t="s">
        <v>732</v>
      </c>
      <c r="G460" s="41"/>
      <c r="H460" s="41"/>
      <c r="I460" s="234"/>
      <c r="J460" s="41"/>
      <c r="K460" s="41"/>
      <c r="L460" s="45"/>
      <c r="M460" s="235"/>
      <c r="N460" s="236"/>
      <c r="O460" s="92"/>
      <c r="P460" s="92"/>
      <c r="Q460" s="92"/>
      <c r="R460" s="92"/>
      <c r="S460" s="92"/>
      <c r="T460" s="93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132</v>
      </c>
      <c r="AU460" s="18" t="s">
        <v>87</v>
      </c>
    </row>
    <row r="461" s="14" customFormat="1">
      <c r="A461" s="14"/>
      <c r="B461" s="247"/>
      <c r="C461" s="248"/>
      <c r="D461" s="232" t="s">
        <v>133</v>
      </c>
      <c r="E461" s="249" t="s">
        <v>1</v>
      </c>
      <c r="F461" s="250" t="s">
        <v>733</v>
      </c>
      <c r="G461" s="248"/>
      <c r="H461" s="251">
        <v>52.560000000000002</v>
      </c>
      <c r="I461" s="252"/>
      <c r="J461" s="248"/>
      <c r="K461" s="248"/>
      <c r="L461" s="253"/>
      <c r="M461" s="254"/>
      <c r="N461" s="255"/>
      <c r="O461" s="255"/>
      <c r="P461" s="255"/>
      <c r="Q461" s="255"/>
      <c r="R461" s="255"/>
      <c r="S461" s="255"/>
      <c r="T461" s="256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7" t="s">
        <v>133</v>
      </c>
      <c r="AU461" s="257" t="s">
        <v>87</v>
      </c>
      <c r="AV461" s="14" t="s">
        <v>87</v>
      </c>
      <c r="AW461" s="14" t="s">
        <v>33</v>
      </c>
      <c r="AX461" s="14" t="s">
        <v>85</v>
      </c>
      <c r="AY461" s="257" t="s">
        <v>122</v>
      </c>
    </row>
    <row r="462" s="2" customFormat="1" ht="16.5" customHeight="1">
      <c r="A462" s="39"/>
      <c r="B462" s="40"/>
      <c r="C462" s="219" t="s">
        <v>734</v>
      </c>
      <c r="D462" s="219" t="s">
        <v>125</v>
      </c>
      <c r="E462" s="220" t="s">
        <v>735</v>
      </c>
      <c r="F462" s="221" t="s">
        <v>736</v>
      </c>
      <c r="G462" s="222" t="s">
        <v>257</v>
      </c>
      <c r="H462" s="223">
        <v>47.5</v>
      </c>
      <c r="I462" s="224"/>
      <c r="J462" s="225">
        <f>ROUND(I462*H462,2)</f>
        <v>0</v>
      </c>
      <c r="K462" s="221" t="s">
        <v>129</v>
      </c>
      <c r="L462" s="45"/>
      <c r="M462" s="226" t="s">
        <v>1</v>
      </c>
      <c r="N462" s="227" t="s">
        <v>42</v>
      </c>
      <c r="O462" s="92"/>
      <c r="P462" s="228">
        <f>O462*H462</f>
        <v>0</v>
      </c>
      <c r="Q462" s="228">
        <v>0.15540000000000001</v>
      </c>
      <c r="R462" s="228">
        <f>Q462*H462</f>
        <v>7.3815000000000008</v>
      </c>
      <c r="S462" s="228">
        <v>0</v>
      </c>
      <c r="T462" s="229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0" t="s">
        <v>146</v>
      </c>
      <c r="AT462" s="230" t="s">
        <v>125</v>
      </c>
      <c r="AU462" s="230" t="s">
        <v>87</v>
      </c>
      <c r="AY462" s="18" t="s">
        <v>122</v>
      </c>
      <c r="BE462" s="231">
        <f>IF(N462="základní",J462,0)</f>
        <v>0</v>
      </c>
      <c r="BF462" s="231">
        <f>IF(N462="snížená",J462,0)</f>
        <v>0</v>
      </c>
      <c r="BG462" s="231">
        <f>IF(N462="zákl. přenesená",J462,0)</f>
        <v>0</v>
      </c>
      <c r="BH462" s="231">
        <f>IF(N462="sníž. přenesená",J462,0)</f>
        <v>0</v>
      </c>
      <c r="BI462" s="231">
        <f>IF(N462="nulová",J462,0)</f>
        <v>0</v>
      </c>
      <c r="BJ462" s="18" t="s">
        <v>85</v>
      </c>
      <c r="BK462" s="231">
        <f>ROUND(I462*H462,2)</f>
        <v>0</v>
      </c>
      <c r="BL462" s="18" t="s">
        <v>146</v>
      </c>
      <c r="BM462" s="230" t="s">
        <v>737</v>
      </c>
    </row>
    <row r="463" s="2" customFormat="1">
      <c r="A463" s="39"/>
      <c r="B463" s="40"/>
      <c r="C463" s="41"/>
      <c r="D463" s="232" t="s">
        <v>132</v>
      </c>
      <c r="E463" s="41"/>
      <c r="F463" s="233" t="s">
        <v>738</v>
      </c>
      <c r="G463" s="41"/>
      <c r="H463" s="41"/>
      <c r="I463" s="234"/>
      <c r="J463" s="41"/>
      <c r="K463" s="41"/>
      <c r="L463" s="45"/>
      <c r="M463" s="235"/>
      <c r="N463" s="236"/>
      <c r="O463" s="92"/>
      <c r="P463" s="92"/>
      <c r="Q463" s="92"/>
      <c r="R463" s="92"/>
      <c r="S463" s="92"/>
      <c r="T463" s="93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132</v>
      </c>
      <c r="AU463" s="18" t="s">
        <v>87</v>
      </c>
    </row>
    <row r="464" s="14" customFormat="1">
      <c r="A464" s="14"/>
      <c r="B464" s="247"/>
      <c r="C464" s="248"/>
      <c r="D464" s="232" t="s">
        <v>133</v>
      </c>
      <c r="E464" s="249" t="s">
        <v>1</v>
      </c>
      <c r="F464" s="250" t="s">
        <v>739</v>
      </c>
      <c r="G464" s="248"/>
      <c r="H464" s="251">
        <v>47.5</v>
      </c>
      <c r="I464" s="252"/>
      <c r="J464" s="248"/>
      <c r="K464" s="248"/>
      <c r="L464" s="253"/>
      <c r="M464" s="254"/>
      <c r="N464" s="255"/>
      <c r="O464" s="255"/>
      <c r="P464" s="255"/>
      <c r="Q464" s="255"/>
      <c r="R464" s="255"/>
      <c r="S464" s="255"/>
      <c r="T464" s="256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7" t="s">
        <v>133</v>
      </c>
      <c r="AU464" s="257" t="s">
        <v>87</v>
      </c>
      <c r="AV464" s="14" t="s">
        <v>87</v>
      </c>
      <c r="AW464" s="14" t="s">
        <v>33</v>
      </c>
      <c r="AX464" s="14" t="s">
        <v>85</v>
      </c>
      <c r="AY464" s="257" t="s">
        <v>122</v>
      </c>
    </row>
    <row r="465" s="2" customFormat="1" ht="16.5" customHeight="1">
      <c r="A465" s="39"/>
      <c r="B465" s="40"/>
      <c r="C465" s="272" t="s">
        <v>740</v>
      </c>
      <c r="D465" s="272" t="s">
        <v>360</v>
      </c>
      <c r="E465" s="273" t="s">
        <v>741</v>
      </c>
      <c r="F465" s="274" t="s">
        <v>742</v>
      </c>
      <c r="G465" s="275" t="s">
        <v>257</v>
      </c>
      <c r="H465" s="276">
        <v>40.5</v>
      </c>
      <c r="I465" s="277"/>
      <c r="J465" s="278">
        <f>ROUND(I465*H465,2)</f>
        <v>0</v>
      </c>
      <c r="K465" s="274" t="s">
        <v>129</v>
      </c>
      <c r="L465" s="279"/>
      <c r="M465" s="280" t="s">
        <v>1</v>
      </c>
      <c r="N465" s="281" t="s">
        <v>42</v>
      </c>
      <c r="O465" s="92"/>
      <c r="P465" s="228">
        <f>O465*H465</f>
        <v>0</v>
      </c>
      <c r="Q465" s="228">
        <v>0.080000000000000002</v>
      </c>
      <c r="R465" s="228">
        <f>Q465*H465</f>
        <v>3.2400000000000002</v>
      </c>
      <c r="S465" s="228">
        <v>0</v>
      </c>
      <c r="T465" s="229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0" t="s">
        <v>175</v>
      </c>
      <c r="AT465" s="230" t="s">
        <v>360</v>
      </c>
      <c r="AU465" s="230" t="s">
        <v>87</v>
      </c>
      <c r="AY465" s="18" t="s">
        <v>122</v>
      </c>
      <c r="BE465" s="231">
        <f>IF(N465="základní",J465,0)</f>
        <v>0</v>
      </c>
      <c r="BF465" s="231">
        <f>IF(N465="snížená",J465,0)</f>
        <v>0</v>
      </c>
      <c r="BG465" s="231">
        <f>IF(N465="zákl. přenesená",J465,0)</f>
        <v>0</v>
      </c>
      <c r="BH465" s="231">
        <f>IF(N465="sníž. přenesená",J465,0)</f>
        <v>0</v>
      </c>
      <c r="BI465" s="231">
        <f>IF(N465="nulová",J465,0)</f>
        <v>0</v>
      </c>
      <c r="BJ465" s="18" t="s">
        <v>85</v>
      </c>
      <c r="BK465" s="231">
        <f>ROUND(I465*H465,2)</f>
        <v>0</v>
      </c>
      <c r="BL465" s="18" t="s">
        <v>146</v>
      </c>
      <c r="BM465" s="230" t="s">
        <v>743</v>
      </c>
    </row>
    <row r="466" s="2" customFormat="1">
      <c r="A466" s="39"/>
      <c r="B466" s="40"/>
      <c r="C466" s="41"/>
      <c r="D466" s="232" t="s">
        <v>132</v>
      </c>
      <c r="E466" s="41"/>
      <c r="F466" s="233" t="s">
        <v>742</v>
      </c>
      <c r="G466" s="41"/>
      <c r="H466" s="41"/>
      <c r="I466" s="234"/>
      <c r="J466" s="41"/>
      <c r="K466" s="41"/>
      <c r="L466" s="45"/>
      <c r="M466" s="235"/>
      <c r="N466" s="236"/>
      <c r="O466" s="92"/>
      <c r="P466" s="92"/>
      <c r="Q466" s="92"/>
      <c r="R466" s="92"/>
      <c r="S466" s="92"/>
      <c r="T466" s="93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132</v>
      </c>
      <c r="AU466" s="18" t="s">
        <v>87</v>
      </c>
    </row>
    <row r="467" s="14" customFormat="1">
      <c r="A467" s="14"/>
      <c r="B467" s="247"/>
      <c r="C467" s="248"/>
      <c r="D467" s="232" t="s">
        <v>133</v>
      </c>
      <c r="E467" s="249" t="s">
        <v>1</v>
      </c>
      <c r="F467" s="250" t="s">
        <v>744</v>
      </c>
      <c r="G467" s="248"/>
      <c r="H467" s="251">
        <v>40.5</v>
      </c>
      <c r="I467" s="252"/>
      <c r="J467" s="248"/>
      <c r="K467" s="248"/>
      <c r="L467" s="253"/>
      <c r="M467" s="254"/>
      <c r="N467" s="255"/>
      <c r="O467" s="255"/>
      <c r="P467" s="255"/>
      <c r="Q467" s="255"/>
      <c r="R467" s="255"/>
      <c r="S467" s="255"/>
      <c r="T467" s="256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7" t="s">
        <v>133</v>
      </c>
      <c r="AU467" s="257" t="s">
        <v>87</v>
      </c>
      <c r="AV467" s="14" t="s">
        <v>87</v>
      </c>
      <c r="AW467" s="14" t="s">
        <v>33</v>
      </c>
      <c r="AX467" s="14" t="s">
        <v>85</v>
      </c>
      <c r="AY467" s="257" t="s">
        <v>122</v>
      </c>
    </row>
    <row r="468" s="2" customFormat="1" ht="16.5" customHeight="1">
      <c r="A468" s="39"/>
      <c r="B468" s="40"/>
      <c r="C468" s="272" t="s">
        <v>745</v>
      </c>
      <c r="D468" s="272" t="s">
        <v>360</v>
      </c>
      <c r="E468" s="273" t="s">
        <v>746</v>
      </c>
      <c r="F468" s="274" t="s">
        <v>747</v>
      </c>
      <c r="G468" s="275" t="s">
        <v>257</v>
      </c>
      <c r="H468" s="276">
        <v>7</v>
      </c>
      <c r="I468" s="277"/>
      <c r="J468" s="278">
        <f>ROUND(I468*H468,2)</f>
        <v>0</v>
      </c>
      <c r="K468" s="274" t="s">
        <v>129</v>
      </c>
      <c r="L468" s="279"/>
      <c r="M468" s="280" t="s">
        <v>1</v>
      </c>
      <c r="N468" s="281" t="s">
        <v>42</v>
      </c>
      <c r="O468" s="92"/>
      <c r="P468" s="228">
        <f>O468*H468</f>
        <v>0</v>
      </c>
      <c r="Q468" s="228">
        <v>0.10199999999999999</v>
      </c>
      <c r="R468" s="228">
        <f>Q468*H468</f>
        <v>0.71399999999999997</v>
      </c>
      <c r="S468" s="228">
        <v>0</v>
      </c>
      <c r="T468" s="229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0" t="s">
        <v>175</v>
      </c>
      <c r="AT468" s="230" t="s">
        <v>360</v>
      </c>
      <c r="AU468" s="230" t="s">
        <v>87</v>
      </c>
      <c r="AY468" s="18" t="s">
        <v>122</v>
      </c>
      <c r="BE468" s="231">
        <f>IF(N468="základní",J468,0)</f>
        <v>0</v>
      </c>
      <c r="BF468" s="231">
        <f>IF(N468="snížená",J468,0)</f>
        <v>0</v>
      </c>
      <c r="BG468" s="231">
        <f>IF(N468="zákl. přenesená",J468,0)</f>
        <v>0</v>
      </c>
      <c r="BH468" s="231">
        <f>IF(N468="sníž. přenesená",J468,0)</f>
        <v>0</v>
      </c>
      <c r="BI468" s="231">
        <f>IF(N468="nulová",J468,0)</f>
        <v>0</v>
      </c>
      <c r="BJ468" s="18" t="s">
        <v>85</v>
      </c>
      <c r="BK468" s="231">
        <f>ROUND(I468*H468,2)</f>
        <v>0</v>
      </c>
      <c r="BL468" s="18" t="s">
        <v>146</v>
      </c>
      <c r="BM468" s="230" t="s">
        <v>748</v>
      </c>
    </row>
    <row r="469" s="2" customFormat="1">
      <c r="A469" s="39"/>
      <c r="B469" s="40"/>
      <c r="C469" s="41"/>
      <c r="D469" s="232" t="s">
        <v>132</v>
      </c>
      <c r="E469" s="41"/>
      <c r="F469" s="233" t="s">
        <v>747</v>
      </c>
      <c r="G469" s="41"/>
      <c r="H469" s="41"/>
      <c r="I469" s="234"/>
      <c r="J469" s="41"/>
      <c r="K469" s="41"/>
      <c r="L469" s="45"/>
      <c r="M469" s="235"/>
      <c r="N469" s="236"/>
      <c r="O469" s="92"/>
      <c r="P469" s="92"/>
      <c r="Q469" s="92"/>
      <c r="R469" s="92"/>
      <c r="S469" s="92"/>
      <c r="T469" s="93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132</v>
      </c>
      <c r="AU469" s="18" t="s">
        <v>87</v>
      </c>
    </row>
    <row r="470" s="14" customFormat="1">
      <c r="A470" s="14"/>
      <c r="B470" s="247"/>
      <c r="C470" s="248"/>
      <c r="D470" s="232" t="s">
        <v>133</v>
      </c>
      <c r="E470" s="249" t="s">
        <v>1</v>
      </c>
      <c r="F470" s="250" t="s">
        <v>749</v>
      </c>
      <c r="G470" s="248"/>
      <c r="H470" s="251">
        <v>7</v>
      </c>
      <c r="I470" s="252"/>
      <c r="J470" s="248"/>
      <c r="K470" s="248"/>
      <c r="L470" s="253"/>
      <c r="M470" s="254"/>
      <c r="N470" s="255"/>
      <c r="O470" s="255"/>
      <c r="P470" s="255"/>
      <c r="Q470" s="255"/>
      <c r="R470" s="255"/>
      <c r="S470" s="255"/>
      <c r="T470" s="256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7" t="s">
        <v>133</v>
      </c>
      <c r="AU470" s="257" t="s">
        <v>87</v>
      </c>
      <c r="AV470" s="14" t="s">
        <v>87</v>
      </c>
      <c r="AW470" s="14" t="s">
        <v>33</v>
      </c>
      <c r="AX470" s="14" t="s">
        <v>85</v>
      </c>
      <c r="AY470" s="257" t="s">
        <v>122</v>
      </c>
    </row>
    <row r="471" s="2" customFormat="1" ht="16.5" customHeight="1">
      <c r="A471" s="39"/>
      <c r="B471" s="40"/>
      <c r="C471" s="219" t="s">
        <v>750</v>
      </c>
      <c r="D471" s="219" t="s">
        <v>125</v>
      </c>
      <c r="E471" s="220" t="s">
        <v>751</v>
      </c>
      <c r="F471" s="221" t="s">
        <v>752</v>
      </c>
      <c r="G471" s="222" t="s">
        <v>257</v>
      </c>
      <c r="H471" s="223">
        <v>145.80000000000001</v>
      </c>
      <c r="I471" s="224"/>
      <c r="J471" s="225">
        <f>ROUND(I471*H471,2)</f>
        <v>0</v>
      </c>
      <c r="K471" s="221" t="s">
        <v>129</v>
      </c>
      <c r="L471" s="45"/>
      <c r="M471" s="226" t="s">
        <v>1</v>
      </c>
      <c r="N471" s="227" t="s">
        <v>42</v>
      </c>
      <c r="O471" s="92"/>
      <c r="P471" s="228">
        <f>O471*H471</f>
        <v>0</v>
      </c>
      <c r="Q471" s="228">
        <v>0.1295</v>
      </c>
      <c r="R471" s="228">
        <f>Q471*H471</f>
        <v>18.881100000000004</v>
      </c>
      <c r="S471" s="228">
        <v>0</v>
      </c>
      <c r="T471" s="229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0" t="s">
        <v>146</v>
      </c>
      <c r="AT471" s="230" t="s">
        <v>125</v>
      </c>
      <c r="AU471" s="230" t="s">
        <v>87</v>
      </c>
      <c r="AY471" s="18" t="s">
        <v>122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8" t="s">
        <v>85</v>
      </c>
      <c r="BK471" s="231">
        <f>ROUND(I471*H471,2)</f>
        <v>0</v>
      </c>
      <c r="BL471" s="18" t="s">
        <v>146</v>
      </c>
      <c r="BM471" s="230" t="s">
        <v>753</v>
      </c>
    </row>
    <row r="472" s="2" customFormat="1">
      <c r="A472" s="39"/>
      <c r="B472" s="40"/>
      <c r="C472" s="41"/>
      <c r="D472" s="232" t="s">
        <v>132</v>
      </c>
      <c r="E472" s="41"/>
      <c r="F472" s="233" t="s">
        <v>754</v>
      </c>
      <c r="G472" s="41"/>
      <c r="H472" s="41"/>
      <c r="I472" s="234"/>
      <c r="J472" s="41"/>
      <c r="K472" s="41"/>
      <c r="L472" s="45"/>
      <c r="M472" s="235"/>
      <c r="N472" s="236"/>
      <c r="O472" s="92"/>
      <c r="P472" s="92"/>
      <c r="Q472" s="92"/>
      <c r="R472" s="92"/>
      <c r="S472" s="92"/>
      <c r="T472" s="93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132</v>
      </c>
      <c r="AU472" s="18" t="s">
        <v>87</v>
      </c>
    </row>
    <row r="473" s="14" customFormat="1">
      <c r="A473" s="14"/>
      <c r="B473" s="247"/>
      <c r="C473" s="248"/>
      <c r="D473" s="232" t="s">
        <v>133</v>
      </c>
      <c r="E473" s="249" t="s">
        <v>1</v>
      </c>
      <c r="F473" s="250" t="s">
        <v>755</v>
      </c>
      <c r="G473" s="248"/>
      <c r="H473" s="251">
        <v>145.80000000000001</v>
      </c>
      <c r="I473" s="252"/>
      <c r="J473" s="248"/>
      <c r="K473" s="248"/>
      <c r="L473" s="253"/>
      <c r="M473" s="254"/>
      <c r="N473" s="255"/>
      <c r="O473" s="255"/>
      <c r="P473" s="255"/>
      <c r="Q473" s="255"/>
      <c r="R473" s="255"/>
      <c r="S473" s="255"/>
      <c r="T473" s="256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7" t="s">
        <v>133</v>
      </c>
      <c r="AU473" s="257" t="s">
        <v>87</v>
      </c>
      <c r="AV473" s="14" t="s">
        <v>87</v>
      </c>
      <c r="AW473" s="14" t="s">
        <v>33</v>
      </c>
      <c r="AX473" s="14" t="s">
        <v>85</v>
      </c>
      <c r="AY473" s="257" t="s">
        <v>122</v>
      </c>
    </row>
    <row r="474" s="2" customFormat="1" ht="16.5" customHeight="1">
      <c r="A474" s="39"/>
      <c r="B474" s="40"/>
      <c r="C474" s="272" t="s">
        <v>756</v>
      </c>
      <c r="D474" s="272" t="s">
        <v>360</v>
      </c>
      <c r="E474" s="273" t="s">
        <v>757</v>
      </c>
      <c r="F474" s="274" t="s">
        <v>758</v>
      </c>
      <c r="G474" s="275" t="s">
        <v>257</v>
      </c>
      <c r="H474" s="276">
        <v>145.80000000000001</v>
      </c>
      <c r="I474" s="277"/>
      <c r="J474" s="278">
        <f>ROUND(I474*H474,2)</f>
        <v>0</v>
      </c>
      <c r="K474" s="274" t="s">
        <v>129</v>
      </c>
      <c r="L474" s="279"/>
      <c r="M474" s="280" t="s">
        <v>1</v>
      </c>
      <c r="N474" s="281" t="s">
        <v>42</v>
      </c>
      <c r="O474" s="92"/>
      <c r="P474" s="228">
        <f>O474*H474</f>
        <v>0</v>
      </c>
      <c r="Q474" s="228">
        <v>0.044999999999999998</v>
      </c>
      <c r="R474" s="228">
        <f>Q474*H474</f>
        <v>6.5609999999999999</v>
      </c>
      <c r="S474" s="228">
        <v>0</v>
      </c>
      <c r="T474" s="229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0" t="s">
        <v>175</v>
      </c>
      <c r="AT474" s="230" t="s">
        <v>360</v>
      </c>
      <c r="AU474" s="230" t="s">
        <v>87</v>
      </c>
      <c r="AY474" s="18" t="s">
        <v>122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8" t="s">
        <v>85</v>
      </c>
      <c r="BK474" s="231">
        <f>ROUND(I474*H474,2)</f>
        <v>0</v>
      </c>
      <c r="BL474" s="18" t="s">
        <v>146</v>
      </c>
      <c r="BM474" s="230" t="s">
        <v>759</v>
      </c>
    </row>
    <row r="475" s="2" customFormat="1">
      <c r="A475" s="39"/>
      <c r="B475" s="40"/>
      <c r="C475" s="41"/>
      <c r="D475" s="232" t="s">
        <v>132</v>
      </c>
      <c r="E475" s="41"/>
      <c r="F475" s="233" t="s">
        <v>758</v>
      </c>
      <c r="G475" s="41"/>
      <c r="H475" s="41"/>
      <c r="I475" s="234"/>
      <c r="J475" s="41"/>
      <c r="K475" s="41"/>
      <c r="L475" s="45"/>
      <c r="M475" s="235"/>
      <c r="N475" s="236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132</v>
      </c>
      <c r="AU475" s="18" t="s">
        <v>87</v>
      </c>
    </row>
    <row r="476" s="2" customFormat="1" ht="16.5" customHeight="1">
      <c r="A476" s="39"/>
      <c r="B476" s="40"/>
      <c r="C476" s="219" t="s">
        <v>760</v>
      </c>
      <c r="D476" s="219" t="s">
        <v>125</v>
      </c>
      <c r="E476" s="220" t="s">
        <v>761</v>
      </c>
      <c r="F476" s="221" t="s">
        <v>762</v>
      </c>
      <c r="G476" s="222" t="s">
        <v>257</v>
      </c>
      <c r="H476" s="223">
        <v>42.899999999999999</v>
      </c>
      <c r="I476" s="224"/>
      <c r="J476" s="225">
        <f>ROUND(I476*H476,2)</f>
        <v>0</v>
      </c>
      <c r="K476" s="221" t="s">
        <v>129</v>
      </c>
      <c r="L476" s="45"/>
      <c r="M476" s="226" t="s">
        <v>1</v>
      </c>
      <c r="N476" s="227" t="s">
        <v>42</v>
      </c>
      <c r="O476" s="92"/>
      <c r="P476" s="228">
        <f>O476*H476</f>
        <v>0</v>
      </c>
      <c r="Q476" s="228">
        <v>0</v>
      </c>
      <c r="R476" s="228">
        <f>Q476*H476</f>
        <v>0</v>
      </c>
      <c r="S476" s="228">
        <v>0</v>
      </c>
      <c r="T476" s="229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0" t="s">
        <v>146</v>
      </c>
      <c r="AT476" s="230" t="s">
        <v>125</v>
      </c>
      <c r="AU476" s="230" t="s">
        <v>87</v>
      </c>
      <c r="AY476" s="18" t="s">
        <v>122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8" t="s">
        <v>85</v>
      </c>
      <c r="BK476" s="231">
        <f>ROUND(I476*H476,2)</f>
        <v>0</v>
      </c>
      <c r="BL476" s="18" t="s">
        <v>146</v>
      </c>
      <c r="BM476" s="230" t="s">
        <v>763</v>
      </c>
    </row>
    <row r="477" s="2" customFormat="1">
      <c r="A477" s="39"/>
      <c r="B477" s="40"/>
      <c r="C477" s="41"/>
      <c r="D477" s="232" t="s">
        <v>132</v>
      </c>
      <c r="E477" s="41"/>
      <c r="F477" s="233" t="s">
        <v>764</v>
      </c>
      <c r="G477" s="41"/>
      <c r="H477" s="41"/>
      <c r="I477" s="234"/>
      <c r="J477" s="41"/>
      <c r="K477" s="41"/>
      <c r="L477" s="45"/>
      <c r="M477" s="235"/>
      <c r="N477" s="236"/>
      <c r="O477" s="92"/>
      <c r="P477" s="92"/>
      <c r="Q477" s="92"/>
      <c r="R477" s="92"/>
      <c r="S477" s="92"/>
      <c r="T477" s="93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132</v>
      </c>
      <c r="AU477" s="18" t="s">
        <v>87</v>
      </c>
    </row>
    <row r="478" s="14" customFormat="1">
      <c r="A478" s="14"/>
      <c r="B478" s="247"/>
      <c r="C478" s="248"/>
      <c r="D478" s="232" t="s">
        <v>133</v>
      </c>
      <c r="E478" s="249" t="s">
        <v>1</v>
      </c>
      <c r="F478" s="250" t="s">
        <v>765</v>
      </c>
      <c r="G478" s="248"/>
      <c r="H478" s="251">
        <v>42.899999999999999</v>
      </c>
      <c r="I478" s="252"/>
      <c r="J478" s="248"/>
      <c r="K478" s="248"/>
      <c r="L478" s="253"/>
      <c r="M478" s="254"/>
      <c r="N478" s="255"/>
      <c r="O478" s="255"/>
      <c r="P478" s="255"/>
      <c r="Q478" s="255"/>
      <c r="R478" s="255"/>
      <c r="S478" s="255"/>
      <c r="T478" s="256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7" t="s">
        <v>133</v>
      </c>
      <c r="AU478" s="257" t="s">
        <v>87</v>
      </c>
      <c r="AV478" s="14" t="s">
        <v>87</v>
      </c>
      <c r="AW478" s="14" t="s">
        <v>33</v>
      </c>
      <c r="AX478" s="14" t="s">
        <v>85</v>
      </c>
      <c r="AY478" s="257" t="s">
        <v>122</v>
      </c>
    </row>
    <row r="479" s="2" customFormat="1" ht="16.5" customHeight="1">
      <c r="A479" s="39"/>
      <c r="B479" s="40"/>
      <c r="C479" s="219" t="s">
        <v>766</v>
      </c>
      <c r="D479" s="219" t="s">
        <v>125</v>
      </c>
      <c r="E479" s="220" t="s">
        <v>767</v>
      </c>
      <c r="F479" s="221" t="s">
        <v>768</v>
      </c>
      <c r="G479" s="222" t="s">
        <v>257</v>
      </c>
      <c r="H479" s="223">
        <v>42.899999999999999</v>
      </c>
      <c r="I479" s="224"/>
      <c r="J479" s="225">
        <f>ROUND(I479*H479,2)</f>
        <v>0</v>
      </c>
      <c r="K479" s="221" t="s">
        <v>129</v>
      </c>
      <c r="L479" s="45"/>
      <c r="M479" s="226" t="s">
        <v>1</v>
      </c>
      <c r="N479" s="227" t="s">
        <v>42</v>
      </c>
      <c r="O479" s="92"/>
      <c r="P479" s="228">
        <f>O479*H479</f>
        <v>0</v>
      </c>
      <c r="Q479" s="228">
        <v>0.00027999999999999998</v>
      </c>
      <c r="R479" s="228">
        <f>Q479*H479</f>
        <v>0.012011999999999998</v>
      </c>
      <c r="S479" s="228">
        <v>0</v>
      </c>
      <c r="T479" s="229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0" t="s">
        <v>146</v>
      </c>
      <c r="AT479" s="230" t="s">
        <v>125</v>
      </c>
      <c r="AU479" s="230" t="s">
        <v>87</v>
      </c>
      <c r="AY479" s="18" t="s">
        <v>122</v>
      </c>
      <c r="BE479" s="231">
        <f>IF(N479="základní",J479,0)</f>
        <v>0</v>
      </c>
      <c r="BF479" s="231">
        <f>IF(N479="snížená",J479,0)</f>
        <v>0</v>
      </c>
      <c r="BG479" s="231">
        <f>IF(N479="zákl. přenesená",J479,0)</f>
        <v>0</v>
      </c>
      <c r="BH479" s="231">
        <f>IF(N479="sníž. přenesená",J479,0)</f>
        <v>0</v>
      </c>
      <c r="BI479" s="231">
        <f>IF(N479="nulová",J479,0)</f>
        <v>0</v>
      </c>
      <c r="BJ479" s="18" t="s">
        <v>85</v>
      </c>
      <c r="BK479" s="231">
        <f>ROUND(I479*H479,2)</f>
        <v>0</v>
      </c>
      <c r="BL479" s="18" t="s">
        <v>146</v>
      </c>
      <c r="BM479" s="230" t="s">
        <v>769</v>
      </c>
    </row>
    <row r="480" s="2" customFormat="1">
      <c r="A480" s="39"/>
      <c r="B480" s="40"/>
      <c r="C480" s="41"/>
      <c r="D480" s="232" t="s">
        <v>132</v>
      </c>
      <c r="E480" s="41"/>
      <c r="F480" s="233" t="s">
        <v>770</v>
      </c>
      <c r="G480" s="41"/>
      <c r="H480" s="41"/>
      <c r="I480" s="234"/>
      <c r="J480" s="41"/>
      <c r="K480" s="41"/>
      <c r="L480" s="45"/>
      <c r="M480" s="235"/>
      <c r="N480" s="236"/>
      <c r="O480" s="92"/>
      <c r="P480" s="92"/>
      <c r="Q480" s="92"/>
      <c r="R480" s="92"/>
      <c r="S480" s="92"/>
      <c r="T480" s="93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132</v>
      </c>
      <c r="AU480" s="18" t="s">
        <v>87</v>
      </c>
    </row>
    <row r="481" s="14" customFormat="1">
      <c r="A481" s="14"/>
      <c r="B481" s="247"/>
      <c r="C481" s="248"/>
      <c r="D481" s="232" t="s">
        <v>133</v>
      </c>
      <c r="E481" s="249" t="s">
        <v>1</v>
      </c>
      <c r="F481" s="250" t="s">
        <v>765</v>
      </c>
      <c r="G481" s="248"/>
      <c r="H481" s="251">
        <v>42.899999999999999</v>
      </c>
      <c r="I481" s="252"/>
      <c r="J481" s="248"/>
      <c r="K481" s="248"/>
      <c r="L481" s="253"/>
      <c r="M481" s="254"/>
      <c r="N481" s="255"/>
      <c r="O481" s="255"/>
      <c r="P481" s="255"/>
      <c r="Q481" s="255"/>
      <c r="R481" s="255"/>
      <c r="S481" s="255"/>
      <c r="T481" s="256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7" t="s">
        <v>133</v>
      </c>
      <c r="AU481" s="257" t="s">
        <v>87</v>
      </c>
      <c r="AV481" s="14" t="s">
        <v>87</v>
      </c>
      <c r="AW481" s="14" t="s">
        <v>33</v>
      </c>
      <c r="AX481" s="14" t="s">
        <v>85</v>
      </c>
      <c r="AY481" s="257" t="s">
        <v>122</v>
      </c>
    </row>
    <row r="482" s="2" customFormat="1" ht="16.5" customHeight="1">
      <c r="A482" s="39"/>
      <c r="B482" s="40"/>
      <c r="C482" s="219" t="s">
        <v>771</v>
      </c>
      <c r="D482" s="219" t="s">
        <v>125</v>
      </c>
      <c r="E482" s="220" t="s">
        <v>772</v>
      </c>
      <c r="F482" s="221" t="s">
        <v>773</v>
      </c>
      <c r="G482" s="222" t="s">
        <v>257</v>
      </c>
      <c r="H482" s="223">
        <v>5.4000000000000004</v>
      </c>
      <c r="I482" s="224"/>
      <c r="J482" s="225">
        <f>ROUND(I482*H482,2)</f>
        <v>0</v>
      </c>
      <c r="K482" s="221" t="s">
        <v>129</v>
      </c>
      <c r="L482" s="45"/>
      <c r="M482" s="226" t="s">
        <v>1</v>
      </c>
      <c r="N482" s="227" t="s">
        <v>42</v>
      </c>
      <c r="O482" s="92"/>
      <c r="P482" s="228">
        <f>O482*H482</f>
        <v>0</v>
      </c>
      <c r="Q482" s="228">
        <v>0</v>
      </c>
      <c r="R482" s="228">
        <f>Q482*H482</f>
        <v>0</v>
      </c>
      <c r="S482" s="228">
        <v>0</v>
      </c>
      <c r="T482" s="229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0" t="s">
        <v>146</v>
      </c>
      <c r="AT482" s="230" t="s">
        <v>125</v>
      </c>
      <c r="AU482" s="230" t="s">
        <v>87</v>
      </c>
      <c r="AY482" s="18" t="s">
        <v>122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8" t="s">
        <v>85</v>
      </c>
      <c r="BK482" s="231">
        <f>ROUND(I482*H482,2)</f>
        <v>0</v>
      </c>
      <c r="BL482" s="18" t="s">
        <v>146</v>
      </c>
      <c r="BM482" s="230" t="s">
        <v>774</v>
      </c>
    </row>
    <row r="483" s="2" customFormat="1">
      <c r="A483" s="39"/>
      <c r="B483" s="40"/>
      <c r="C483" s="41"/>
      <c r="D483" s="232" t="s">
        <v>132</v>
      </c>
      <c r="E483" s="41"/>
      <c r="F483" s="233" t="s">
        <v>775</v>
      </c>
      <c r="G483" s="41"/>
      <c r="H483" s="41"/>
      <c r="I483" s="234"/>
      <c r="J483" s="41"/>
      <c r="K483" s="41"/>
      <c r="L483" s="45"/>
      <c r="M483" s="235"/>
      <c r="N483" s="236"/>
      <c r="O483" s="92"/>
      <c r="P483" s="92"/>
      <c r="Q483" s="92"/>
      <c r="R483" s="92"/>
      <c r="S483" s="92"/>
      <c r="T483" s="93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132</v>
      </c>
      <c r="AU483" s="18" t="s">
        <v>87</v>
      </c>
    </row>
    <row r="484" s="14" customFormat="1">
      <c r="A484" s="14"/>
      <c r="B484" s="247"/>
      <c r="C484" s="248"/>
      <c r="D484" s="232" t="s">
        <v>133</v>
      </c>
      <c r="E484" s="249" t="s">
        <v>1</v>
      </c>
      <c r="F484" s="250" t="s">
        <v>776</v>
      </c>
      <c r="G484" s="248"/>
      <c r="H484" s="251">
        <v>5.4000000000000004</v>
      </c>
      <c r="I484" s="252"/>
      <c r="J484" s="248"/>
      <c r="K484" s="248"/>
      <c r="L484" s="253"/>
      <c r="M484" s="254"/>
      <c r="N484" s="255"/>
      <c r="O484" s="255"/>
      <c r="P484" s="255"/>
      <c r="Q484" s="255"/>
      <c r="R484" s="255"/>
      <c r="S484" s="255"/>
      <c r="T484" s="256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7" t="s">
        <v>133</v>
      </c>
      <c r="AU484" s="257" t="s">
        <v>87</v>
      </c>
      <c r="AV484" s="14" t="s">
        <v>87</v>
      </c>
      <c r="AW484" s="14" t="s">
        <v>33</v>
      </c>
      <c r="AX484" s="14" t="s">
        <v>85</v>
      </c>
      <c r="AY484" s="257" t="s">
        <v>122</v>
      </c>
    </row>
    <row r="485" s="13" customFormat="1">
      <c r="A485" s="13"/>
      <c r="B485" s="237"/>
      <c r="C485" s="238"/>
      <c r="D485" s="232" t="s">
        <v>133</v>
      </c>
      <c r="E485" s="239" t="s">
        <v>1</v>
      </c>
      <c r="F485" s="240" t="s">
        <v>777</v>
      </c>
      <c r="G485" s="238"/>
      <c r="H485" s="239" t="s">
        <v>1</v>
      </c>
      <c r="I485" s="241"/>
      <c r="J485" s="238"/>
      <c r="K485" s="238"/>
      <c r="L485" s="242"/>
      <c r="M485" s="243"/>
      <c r="N485" s="244"/>
      <c r="O485" s="244"/>
      <c r="P485" s="244"/>
      <c r="Q485" s="244"/>
      <c r="R485" s="244"/>
      <c r="S485" s="244"/>
      <c r="T485" s="245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6" t="s">
        <v>133</v>
      </c>
      <c r="AU485" s="246" t="s">
        <v>87</v>
      </c>
      <c r="AV485" s="13" t="s">
        <v>85</v>
      </c>
      <c r="AW485" s="13" t="s">
        <v>33</v>
      </c>
      <c r="AX485" s="13" t="s">
        <v>77</v>
      </c>
      <c r="AY485" s="246" t="s">
        <v>122</v>
      </c>
    </row>
    <row r="486" s="2" customFormat="1" ht="16.5" customHeight="1">
      <c r="A486" s="39"/>
      <c r="B486" s="40"/>
      <c r="C486" s="272" t="s">
        <v>778</v>
      </c>
      <c r="D486" s="272" t="s">
        <v>360</v>
      </c>
      <c r="E486" s="273" t="s">
        <v>779</v>
      </c>
      <c r="F486" s="274" t="s">
        <v>780</v>
      </c>
      <c r="G486" s="275" t="s">
        <v>257</v>
      </c>
      <c r="H486" s="276">
        <v>5.4809999999999999</v>
      </c>
      <c r="I486" s="277"/>
      <c r="J486" s="278">
        <f>ROUND(I486*H486,2)</f>
        <v>0</v>
      </c>
      <c r="K486" s="274" t="s">
        <v>129</v>
      </c>
      <c r="L486" s="279"/>
      <c r="M486" s="280" t="s">
        <v>1</v>
      </c>
      <c r="N486" s="281" t="s">
        <v>42</v>
      </c>
      <c r="O486" s="92"/>
      <c r="P486" s="228">
        <f>O486*H486</f>
        <v>0</v>
      </c>
      <c r="Q486" s="228">
        <v>0.0086999999999999994</v>
      </c>
      <c r="R486" s="228">
        <f>Q486*H486</f>
        <v>0.047684699999999997</v>
      </c>
      <c r="S486" s="228">
        <v>0</v>
      </c>
      <c r="T486" s="229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0" t="s">
        <v>175</v>
      </c>
      <c r="AT486" s="230" t="s">
        <v>360</v>
      </c>
      <c r="AU486" s="230" t="s">
        <v>87</v>
      </c>
      <c r="AY486" s="18" t="s">
        <v>122</v>
      </c>
      <c r="BE486" s="231">
        <f>IF(N486="základní",J486,0)</f>
        <v>0</v>
      </c>
      <c r="BF486" s="231">
        <f>IF(N486="snížená",J486,0)</f>
        <v>0</v>
      </c>
      <c r="BG486" s="231">
        <f>IF(N486="zákl. přenesená",J486,0)</f>
        <v>0</v>
      </c>
      <c r="BH486" s="231">
        <f>IF(N486="sníž. přenesená",J486,0)</f>
        <v>0</v>
      </c>
      <c r="BI486" s="231">
        <f>IF(N486="nulová",J486,0)</f>
        <v>0</v>
      </c>
      <c r="BJ486" s="18" t="s">
        <v>85</v>
      </c>
      <c r="BK486" s="231">
        <f>ROUND(I486*H486,2)</f>
        <v>0</v>
      </c>
      <c r="BL486" s="18" t="s">
        <v>146</v>
      </c>
      <c r="BM486" s="230" t="s">
        <v>781</v>
      </c>
    </row>
    <row r="487" s="2" customFormat="1">
      <c r="A487" s="39"/>
      <c r="B487" s="40"/>
      <c r="C487" s="41"/>
      <c r="D487" s="232" t="s">
        <v>132</v>
      </c>
      <c r="E487" s="41"/>
      <c r="F487" s="233" t="s">
        <v>780</v>
      </c>
      <c r="G487" s="41"/>
      <c r="H487" s="41"/>
      <c r="I487" s="234"/>
      <c r="J487" s="41"/>
      <c r="K487" s="41"/>
      <c r="L487" s="45"/>
      <c r="M487" s="235"/>
      <c r="N487" s="236"/>
      <c r="O487" s="92"/>
      <c r="P487" s="92"/>
      <c r="Q487" s="92"/>
      <c r="R487" s="92"/>
      <c r="S487" s="92"/>
      <c r="T487" s="93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132</v>
      </c>
      <c r="AU487" s="18" t="s">
        <v>87</v>
      </c>
    </row>
    <row r="488" s="14" customFormat="1">
      <c r="A488" s="14"/>
      <c r="B488" s="247"/>
      <c r="C488" s="248"/>
      <c r="D488" s="232" t="s">
        <v>133</v>
      </c>
      <c r="E488" s="249" t="s">
        <v>1</v>
      </c>
      <c r="F488" s="250" t="s">
        <v>782</v>
      </c>
      <c r="G488" s="248"/>
      <c r="H488" s="251">
        <v>5.4809999999999999</v>
      </c>
      <c r="I488" s="252"/>
      <c r="J488" s="248"/>
      <c r="K488" s="248"/>
      <c r="L488" s="253"/>
      <c r="M488" s="254"/>
      <c r="N488" s="255"/>
      <c r="O488" s="255"/>
      <c r="P488" s="255"/>
      <c r="Q488" s="255"/>
      <c r="R488" s="255"/>
      <c r="S488" s="255"/>
      <c r="T488" s="256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7" t="s">
        <v>133</v>
      </c>
      <c r="AU488" s="257" t="s">
        <v>87</v>
      </c>
      <c r="AV488" s="14" t="s">
        <v>87</v>
      </c>
      <c r="AW488" s="14" t="s">
        <v>33</v>
      </c>
      <c r="AX488" s="14" t="s">
        <v>85</v>
      </c>
      <c r="AY488" s="257" t="s">
        <v>122</v>
      </c>
    </row>
    <row r="489" s="2" customFormat="1" ht="16.5" customHeight="1">
      <c r="A489" s="39"/>
      <c r="B489" s="40"/>
      <c r="C489" s="219" t="s">
        <v>783</v>
      </c>
      <c r="D489" s="219" t="s">
        <v>125</v>
      </c>
      <c r="E489" s="220" t="s">
        <v>784</v>
      </c>
      <c r="F489" s="221" t="s">
        <v>785</v>
      </c>
      <c r="G489" s="222" t="s">
        <v>257</v>
      </c>
      <c r="H489" s="223">
        <v>42.899999999999999</v>
      </c>
      <c r="I489" s="224"/>
      <c r="J489" s="225">
        <f>ROUND(I489*H489,2)</f>
        <v>0</v>
      </c>
      <c r="K489" s="221" t="s">
        <v>129</v>
      </c>
      <c r="L489" s="45"/>
      <c r="M489" s="226" t="s">
        <v>1</v>
      </c>
      <c r="N489" s="227" t="s">
        <v>42</v>
      </c>
      <c r="O489" s="92"/>
      <c r="P489" s="228">
        <f>O489*H489</f>
        <v>0</v>
      </c>
      <c r="Q489" s="228">
        <v>0</v>
      </c>
      <c r="R489" s="228">
        <f>Q489*H489</f>
        <v>0</v>
      </c>
      <c r="S489" s="228">
        <v>0</v>
      </c>
      <c r="T489" s="229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0" t="s">
        <v>146</v>
      </c>
      <c r="AT489" s="230" t="s">
        <v>125</v>
      </c>
      <c r="AU489" s="230" t="s">
        <v>87</v>
      </c>
      <c r="AY489" s="18" t="s">
        <v>122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18" t="s">
        <v>85</v>
      </c>
      <c r="BK489" s="231">
        <f>ROUND(I489*H489,2)</f>
        <v>0</v>
      </c>
      <c r="BL489" s="18" t="s">
        <v>146</v>
      </c>
      <c r="BM489" s="230" t="s">
        <v>786</v>
      </c>
    </row>
    <row r="490" s="2" customFormat="1">
      <c r="A490" s="39"/>
      <c r="B490" s="40"/>
      <c r="C490" s="41"/>
      <c r="D490" s="232" t="s">
        <v>132</v>
      </c>
      <c r="E490" s="41"/>
      <c r="F490" s="233" t="s">
        <v>787</v>
      </c>
      <c r="G490" s="41"/>
      <c r="H490" s="41"/>
      <c r="I490" s="234"/>
      <c r="J490" s="41"/>
      <c r="K490" s="41"/>
      <c r="L490" s="45"/>
      <c r="M490" s="235"/>
      <c r="N490" s="236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132</v>
      </c>
      <c r="AU490" s="18" t="s">
        <v>87</v>
      </c>
    </row>
    <row r="491" s="14" customFormat="1">
      <c r="A491" s="14"/>
      <c r="B491" s="247"/>
      <c r="C491" s="248"/>
      <c r="D491" s="232" t="s">
        <v>133</v>
      </c>
      <c r="E491" s="249" t="s">
        <v>1</v>
      </c>
      <c r="F491" s="250" t="s">
        <v>788</v>
      </c>
      <c r="G491" s="248"/>
      <c r="H491" s="251">
        <v>42.899999999999999</v>
      </c>
      <c r="I491" s="252"/>
      <c r="J491" s="248"/>
      <c r="K491" s="248"/>
      <c r="L491" s="253"/>
      <c r="M491" s="254"/>
      <c r="N491" s="255"/>
      <c r="O491" s="255"/>
      <c r="P491" s="255"/>
      <c r="Q491" s="255"/>
      <c r="R491" s="255"/>
      <c r="S491" s="255"/>
      <c r="T491" s="256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7" t="s">
        <v>133</v>
      </c>
      <c r="AU491" s="257" t="s">
        <v>87</v>
      </c>
      <c r="AV491" s="14" t="s">
        <v>87</v>
      </c>
      <c r="AW491" s="14" t="s">
        <v>33</v>
      </c>
      <c r="AX491" s="14" t="s">
        <v>85</v>
      </c>
      <c r="AY491" s="257" t="s">
        <v>122</v>
      </c>
    </row>
    <row r="492" s="2" customFormat="1" ht="16.5" customHeight="1">
      <c r="A492" s="39"/>
      <c r="B492" s="40"/>
      <c r="C492" s="219" t="s">
        <v>789</v>
      </c>
      <c r="D492" s="219" t="s">
        <v>125</v>
      </c>
      <c r="E492" s="220" t="s">
        <v>790</v>
      </c>
      <c r="F492" s="221" t="s">
        <v>791</v>
      </c>
      <c r="G492" s="222" t="s">
        <v>257</v>
      </c>
      <c r="H492" s="223">
        <v>33.799999999999997</v>
      </c>
      <c r="I492" s="224"/>
      <c r="J492" s="225">
        <f>ROUND(I492*H492,2)</f>
        <v>0</v>
      </c>
      <c r="K492" s="221" t="s">
        <v>129</v>
      </c>
      <c r="L492" s="45"/>
      <c r="M492" s="226" t="s">
        <v>1</v>
      </c>
      <c r="N492" s="227" t="s">
        <v>42</v>
      </c>
      <c r="O492" s="92"/>
      <c r="P492" s="228">
        <f>O492*H492</f>
        <v>0</v>
      </c>
      <c r="Q492" s="228">
        <v>2.0000000000000002E-05</v>
      </c>
      <c r="R492" s="228">
        <f>Q492*H492</f>
        <v>0.00067599999999999995</v>
      </c>
      <c r="S492" s="228">
        <v>0</v>
      </c>
      <c r="T492" s="229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0" t="s">
        <v>146</v>
      </c>
      <c r="AT492" s="230" t="s">
        <v>125</v>
      </c>
      <c r="AU492" s="230" t="s">
        <v>87</v>
      </c>
      <c r="AY492" s="18" t="s">
        <v>122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8" t="s">
        <v>85</v>
      </c>
      <c r="BK492" s="231">
        <f>ROUND(I492*H492,2)</f>
        <v>0</v>
      </c>
      <c r="BL492" s="18" t="s">
        <v>146</v>
      </c>
      <c r="BM492" s="230" t="s">
        <v>792</v>
      </c>
    </row>
    <row r="493" s="2" customFormat="1">
      <c r="A493" s="39"/>
      <c r="B493" s="40"/>
      <c r="C493" s="41"/>
      <c r="D493" s="232" t="s">
        <v>132</v>
      </c>
      <c r="E493" s="41"/>
      <c r="F493" s="233" t="s">
        <v>793</v>
      </c>
      <c r="G493" s="41"/>
      <c r="H493" s="41"/>
      <c r="I493" s="234"/>
      <c r="J493" s="41"/>
      <c r="K493" s="41"/>
      <c r="L493" s="45"/>
      <c r="M493" s="235"/>
      <c r="N493" s="236"/>
      <c r="O493" s="92"/>
      <c r="P493" s="92"/>
      <c r="Q493" s="92"/>
      <c r="R493" s="92"/>
      <c r="S493" s="92"/>
      <c r="T493" s="93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132</v>
      </c>
      <c r="AU493" s="18" t="s">
        <v>87</v>
      </c>
    </row>
    <row r="494" s="14" customFormat="1">
      <c r="A494" s="14"/>
      <c r="B494" s="247"/>
      <c r="C494" s="248"/>
      <c r="D494" s="232" t="s">
        <v>133</v>
      </c>
      <c r="E494" s="249" t="s">
        <v>1</v>
      </c>
      <c r="F494" s="250" t="s">
        <v>794</v>
      </c>
      <c r="G494" s="248"/>
      <c r="H494" s="251">
        <v>33.799999999999997</v>
      </c>
      <c r="I494" s="252"/>
      <c r="J494" s="248"/>
      <c r="K494" s="248"/>
      <c r="L494" s="253"/>
      <c r="M494" s="254"/>
      <c r="N494" s="255"/>
      <c r="O494" s="255"/>
      <c r="P494" s="255"/>
      <c r="Q494" s="255"/>
      <c r="R494" s="255"/>
      <c r="S494" s="255"/>
      <c r="T494" s="256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7" t="s">
        <v>133</v>
      </c>
      <c r="AU494" s="257" t="s">
        <v>87</v>
      </c>
      <c r="AV494" s="14" t="s">
        <v>87</v>
      </c>
      <c r="AW494" s="14" t="s">
        <v>33</v>
      </c>
      <c r="AX494" s="14" t="s">
        <v>85</v>
      </c>
      <c r="AY494" s="257" t="s">
        <v>122</v>
      </c>
    </row>
    <row r="495" s="2" customFormat="1" ht="16.5" customHeight="1">
      <c r="A495" s="39"/>
      <c r="B495" s="40"/>
      <c r="C495" s="219" t="s">
        <v>795</v>
      </c>
      <c r="D495" s="219" t="s">
        <v>125</v>
      </c>
      <c r="E495" s="220" t="s">
        <v>796</v>
      </c>
      <c r="F495" s="221" t="s">
        <v>797</v>
      </c>
      <c r="G495" s="222" t="s">
        <v>257</v>
      </c>
      <c r="H495" s="223">
        <v>7</v>
      </c>
      <c r="I495" s="224"/>
      <c r="J495" s="225">
        <f>ROUND(I495*H495,2)</f>
        <v>0</v>
      </c>
      <c r="K495" s="221" t="s">
        <v>129</v>
      </c>
      <c r="L495" s="45"/>
      <c r="M495" s="226" t="s">
        <v>1</v>
      </c>
      <c r="N495" s="227" t="s">
        <v>42</v>
      </c>
      <c r="O495" s="92"/>
      <c r="P495" s="228">
        <f>O495*H495</f>
        <v>0</v>
      </c>
      <c r="Q495" s="228">
        <v>0</v>
      </c>
      <c r="R495" s="228">
        <f>Q495*H495</f>
        <v>0</v>
      </c>
      <c r="S495" s="228">
        <v>0.097000000000000003</v>
      </c>
      <c r="T495" s="229">
        <f>S495*H495</f>
        <v>0.67900000000000005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0" t="s">
        <v>146</v>
      </c>
      <c r="AT495" s="230" t="s">
        <v>125</v>
      </c>
      <c r="AU495" s="230" t="s">
        <v>87</v>
      </c>
      <c r="AY495" s="18" t="s">
        <v>122</v>
      </c>
      <c r="BE495" s="231">
        <f>IF(N495="základní",J495,0)</f>
        <v>0</v>
      </c>
      <c r="BF495" s="231">
        <f>IF(N495="snížená",J495,0)</f>
        <v>0</v>
      </c>
      <c r="BG495" s="231">
        <f>IF(N495="zákl. přenesená",J495,0)</f>
        <v>0</v>
      </c>
      <c r="BH495" s="231">
        <f>IF(N495="sníž. přenesená",J495,0)</f>
        <v>0</v>
      </c>
      <c r="BI495" s="231">
        <f>IF(N495="nulová",J495,0)</f>
        <v>0</v>
      </c>
      <c r="BJ495" s="18" t="s">
        <v>85</v>
      </c>
      <c r="BK495" s="231">
        <f>ROUND(I495*H495,2)</f>
        <v>0</v>
      </c>
      <c r="BL495" s="18" t="s">
        <v>146</v>
      </c>
      <c r="BM495" s="230" t="s">
        <v>798</v>
      </c>
    </row>
    <row r="496" s="2" customFormat="1">
      <c r="A496" s="39"/>
      <c r="B496" s="40"/>
      <c r="C496" s="41"/>
      <c r="D496" s="232" t="s">
        <v>132</v>
      </c>
      <c r="E496" s="41"/>
      <c r="F496" s="233" t="s">
        <v>799</v>
      </c>
      <c r="G496" s="41"/>
      <c r="H496" s="41"/>
      <c r="I496" s="234"/>
      <c r="J496" s="41"/>
      <c r="K496" s="41"/>
      <c r="L496" s="45"/>
      <c r="M496" s="235"/>
      <c r="N496" s="236"/>
      <c r="O496" s="92"/>
      <c r="P496" s="92"/>
      <c r="Q496" s="92"/>
      <c r="R496" s="92"/>
      <c r="S496" s="92"/>
      <c r="T496" s="93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132</v>
      </c>
      <c r="AU496" s="18" t="s">
        <v>87</v>
      </c>
    </row>
    <row r="497" s="14" customFormat="1">
      <c r="A497" s="14"/>
      <c r="B497" s="247"/>
      <c r="C497" s="248"/>
      <c r="D497" s="232" t="s">
        <v>133</v>
      </c>
      <c r="E497" s="249" t="s">
        <v>1</v>
      </c>
      <c r="F497" s="250" t="s">
        <v>800</v>
      </c>
      <c r="G497" s="248"/>
      <c r="H497" s="251">
        <v>7</v>
      </c>
      <c r="I497" s="252"/>
      <c r="J497" s="248"/>
      <c r="K497" s="248"/>
      <c r="L497" s="253"/>
      <c r="M497" s="254"/>
      <c r="N497" s="255"/>
      <c r="O497" s="255"/>
      <c r="P497" s="255"/>
      <c r="Q497" s="255"/>
      <c r="R497" s="255"/>
      <c r="S497" s="255"/>
      <c r="T497" s="256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7" t="s">
        <v>133</v>
      </c>
      <c r="AU497" s="257" t="s">
        <v>87</v>
      </c>
      <c r="AV497" s="14" t="s">
        <v>87</v>
      </c>
      <c r="AW497" s="14" t="s">
        <v>33</v>
      </c>
      <c r="AX497" s="14" t="s">
        <v>85</v>
      </c>
      <c r="AY497" s="257" t="s">
        <v>122</v>
      </c>
    </row>
    <row r="498" s="2" customFormat="1" ht="16.5" customHeight="1">
      <c r="A498" s="39"/>
      <c r="B498" s="40"/>
      <c r="C498" s="219" t="s">
        <v>801</v>
      </c>
      <c r="D498" s="219" t="s">
        <v>125</v>
      </c>
      <c r="E498" s="220" t="s">
        <v>802</v>
      </c>
      <c r="F498" s="221" t="s">
        <v>803</v>
      </c>
      <c r="G498" s="222" t="s">
        <v>593</v>
      </c>
      <c r="H498" s="223">
        <v>3</v>
      </c>
      <c r="I498" s="224"/>
      <c r="J498" s="225">
        <f>ROUND(I498*H498,2)</f>
        <v>0</v>
      </c>
      <c r="K498" s="221" t="s">
        <v>129</v>
      </c>
      <c r="L498" s="45"/>
      <c r="M498" s="226" t="s">
        <v>1</v>
      </c>
      <c r="N498" s="227" t="s">
        <v>42</v>
      </c>
      <c r="O498" s="92"/>
      <c r="P498" s="228">
        <f>O498*H498</f>
        <v>0</v>
      </c>
      <c r="Q498" s="228">
        <v>0</v>
      </c>
      <c r="R498" s="228">
        <f>Q498*H498</f>
        <v>0</v>
      </c>
      <c r="S498" s="228">
        <v>0.082000000000000003</v>
      </c>
      <c r="T498" s="229">
        <f>S498*H498</f>
        <v>0.246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0" t="s">
        <v>146</v>
      </c>
      <c r="AT498" s="230" t="s">
        <v>125</v>
      </c>
      <c r="AU498" s="230" t="s">
        <v>87</v>
      </c>
      <c r="AY498" s="18" t="s">
        <v>122</v>
      </c>
      <c r="BE498" s="231">
        <f>IF(N498="základní",J498,0)</f>
        <v>0</v>
      </c>
      <c r="BF498" s="231">
        <f>IF(N498="snížená",J498,0)</f>
        <v>0</v>
      </c>
      <c r="BG498" s="231">
        <f>IF(N498="zákl. přenesená",J498,0)</f>
        <v>0</v>
      </c>
      <c r="BH498" s="231">
        <f>IF(N498="sníž. přenesená",J498,0)</f>
        <v>0</v>
      </c>
      <c r="BI498" s="231">
        <f>IF(N498="nulová",J498,0)</f>
        <v>0</v>
      </c>
      <c r="BJ498" s="18" t="s">
        <v>85</v>
      </c>
      <c r="BK498" s="231">
        <f>ROUND(I498*H498,2)</f>
        <v>0</v>
      </c>
      <c r="BL498" s="18" t="s">
        <v>146</v>
      </c>
      <c r="BM498" s="230" t="s">
        <v>804</v>
      </c>
    </row>
    <row r="499" s="2" customFormat="1">
      <c r="A499" s="39"/>
      <c r="B499" s="40"/>
      <c r="C499" s="41"/>
      <c r="D499" s="232" t="s">
        <v>132</v>
      </c>
      <c r="E499" s="41"/>
      <c r="F499" s="233" t="s">
        <v>805</v>
      </c>
      <c r="G499" s="41"/>
      <c r="H499" s="41"/>
      <c r="I499" s="234"/>
      <c r="J499" s="41"/>
      <c r="K499" s="41"/>
      <c r="L499" s="45"/>
      <c r="M499" s="235"/>
      <c r="N499" s="236"/>
      <c r="O499" s="92"/>
      <c r="P499" s="92"/>
      <c r="Q499" s="92"/>
      <c r="R499" s="92"/>
      <c r="S499" s="92"/>
      <c r="T499" s="93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132</v>
      </c>
      <c r="AU499" s="18" t="s">
        <v>87</v>
      </c>
    </row>
    <row r="500" s="14" customFormat="1">
      <c r="A500" s="14"/>
      <c r="B500" s="247"/>
      <c r="C500" s="248"/>
      <c r="D500" s="232" t="s">
        <v>133</v>
      </c>
      <c r="E500" s="249" t="s">
        <v>1</v>
      </c>
      <c r="F500" s="250" t="s">
        <v>806</v>
      </c>
      <c r="G500" s="248"/>
      <c r="H500" s="251">
        <v>1</v>
      </c>
      <c r="I500" s="252"/>
      <c r="J500" s="248"/>
      <c r="K500" s="248"/>
      <c r="L500" s="253"/>
      <c r="M500" s="254"/>
      <c r="N500" s="255"/>
      <c r="O500" s="255"/>
      <c r="P500" s="255"/>
      <c r="Q500" s="255"/>
      <c r="R500" s="255"/>
      <c r="S500" s="255"/>
      <c r="T500" s="256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7" t="s">
        <v>133</v>
      </c>
      <c r="AU500" s="257" t="s">
        <v>87</v>
      </c>
      <c r="AV500" s="14" t="s">
        <v>87</v>
      </c>
      <c r="AW500" s="14" t="s">
        <v>33</v>
      </c>
      <c r="AX500" s="14" t="s">
        <v>77</v>
      </c>
      <c r="AY500" s="257" t="s">
        <v>122</v>
      </c>
    </row>
    <row r="501" s="14" customFormat="1">
      <c r="A501" s="14"/>
      <c r="B501" s="247"/>
      <c r="C501" s="248"/>
      <c r="D501" s="232" t="s">
        <v>133</v>
      </c>
      <c r="E501" s="249" t="s">
        <v>1</v>
      </c>
      <c r="F501" s="250" t="s">
        <v>807</v>
      </c>
      <c r="G501" s="248"/>
      <c r="H501" s="251">
        <v>2</v>
      </c>
      <c r="I501" s="252"/>
      <c r="J501" s="248"/>
      <c r="K501" s="248"/>
      <c r="L501" s="253"/>
      <c r="M501" s="254"/>
      <c r="N501" s="255"/>
      <c r="O501" s="255"/>
      <c r="P501" s="255"/>
      <c r="Q501" s="255"/>
      <c r="R501" s="255"/>
      <c r="S501" s="255"/>
      <c r="T501" s="256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7" t="s">
        <v>133</v>
      </c>
      <c r="AU501" s="257" t="s">
        <v>87</v>
      </c>
      <c r="AV501" s="14" t="s">
        <v>87</v>
      </c>
      <c r="AW501" s="14" t="s">
        <v>33</v>
      </c>
      <c r="AX501" s="14" t="s">
        <v>77</v>
      </c>
      <c r="AY501" s="257" t="s">
        <v>122</v>
      </c>
    </row>
    <row r="502" s="15" customFormat="1">
      <c r="A502" s="15"/>
      <c r="B502" s="261"/>
      <c r="C502" s="262"/>
      <c r="D502" s="232" t="s">
        <v>133</v>
      </c>
      <c r="E502" s="263" t="s">
        <v>1</v>
      </c>
      <c r="F502" s="264" t="s">
        <v>231</v>
      </c>
      <c r="G502" s="262"/>
      <c r="H502" s="265">
        <v>3</v>
      </c>
      <c r="I502" s="266"/>
      <c r="J502" s="262"/>
      <c r="K502" s="262"/>
      <c r="L502" s="267"/>
      <c r="M502" s="268"/>
      <c r="N502" s="269"/>
      <c r="O502" s="269"/>
      <c r="P502" s="269"/>
      <c r="Q502" s="269"/>
      <c r="R502" s="269"/>
      <c r="S502" s="269"/>
      <c r="T502" s="270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71" t="s">
        <v>133</v>
      </c>
      <c r="AU502" s="271" t="s">
        <v>87</v>
      </c>
      <c r="AV502" s="15" t="s">
        <v>146</v>
      </c>
      <c r="AW502" s="15" t="s">
        <v>33</v>
      </c>
      <c r="AX502" s="15" t="s">
        <v>85</v>
      </c>
      <c r="AY502" s="271" t="s">
        <v>122</v>
      </c>
    </row>
    <row r="503" s="2" customFormat="1" ht="16.5" customHeight="1">
      <c r="A503" s="39"/>
      <c r="B503" s="40"/>
      <c r="C503" s="219" t="s">
        <v>808</v>
      </c>
      <c r="D503" s="219" t="s">
        <v>125</v>
      </c>
      <c r="E503" s="220" t="s">
        <v>809</v>
      </c>
      <c r="F503" s="221" t="s">
        <v>810</v>
      </c>
      <c r="G503" s="222" t="s">
        <v>593</v>
      </c>
      <c r="H503" s="223">
        <v>1</v>
      </c>
      <c r="I503" s="224"/>
      <c r="J503" s="225">
        <f>ROUND(I503*H503,2)</f>
        <v>0</v>
      </c>
      <c r="K503" s="221" t="s">
        <v>129</v>
      </c>
      <c r="L503" s="45"/>
      <c r="M503" s="226" t="s">
        <v>1</v>
      </c>
      <c r="N503" s="227" t="s">
        <v>42</v>
      </c>
      <c r="O503" s="92"/>
      <c r="P503" s="228">
        <f>O503*H503</f>
        <v>0</v>
      </c>
      <c r="Q503" s="228">
        <v>0</v>
      </c>
      <c r="R503" s="228">
        <f>Q503*H503</f>
        <v>0</v>
      </c>
      <c r="S503" s="228">
        <v>0.0040000000000000001</v>
      </c>
      <c r="T503" s="229">
        <f>S503*H503</f>
        <v>0.0040000000000000001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0" t="s">
        <v>146</v>
      </c>
      <c r="AT503" s="230" t="s">
        <v>125</v>
      </c>
      <c r="AU503" s="230" t="s">
        <v>87</v>
      </c>
      <c r="AY503" s="18" t="s">
        <v>122</v>
      </c>
      <c r="BE503" s="231">
        <f>IF(N503="základní",J503,0)</f>
        <v>0</v>
      </c>
      <c r="BF503" s="231">
        <f>IF(N503="snížená",J503,0)</f>
        <v>0</v>
      </c>
      <c r="BG503" s="231">
        <f>IF(N503="zákl. přenesená",J503,0)</f>
        <v>0</v>
      </c>
      <c r="BH503" s="231">
        <f>IF(N503="sníž. přenesená",J503,0)</f>
        <v>0</v>
      </c>
      <c r="BI503" s="231">
        <f>IF(N503="nulová",J503,0)</f>
        <v>0</v>
      </c>
      <c r="BJ503" s="18" t="s">
        <v>85</v>
      </c>
      <c r="BK503" s="231">
        <f>ROUND(I503*H503,2)</f>
        <v>0</v>
      </c>
      <c r="BL503" s="18" t="s">
        <v>146</v>
      </c>
      <c r="BM503" s="230" t="s">
        <v>811</v>
      </c>
    </row>
    <row r="504" s="2" customFormat="1">
      <c r="A504" s="39"/>
      <c r="B504" s="40"/>
      <c r="C504" s="41"/>
      <c r="D504" s="232" t="s">
        <v>132</v>
      </c>
      <c r="E504" s="41"/>
      <c r="F504" s="233" t="s">
        <v>812</v>
      </c>
      <c r="G504" s="41"/>
      <c r="H504" s="41"/>
      <c r="I504" s="234"/>
      <c r="J504" s="41"/>
      <c r="K504" s="41"/>
      <c r="L504" s="45"/>
      <c r="M504" s="235"/>
      <c r="N504" s="236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132</v>
      </c>
      <c r="AU504" s="18" t="s">
        <v>87</v>
      </c>
    </row>
    <row r="505" s="14" customFormat="1">
      <c r="A505" s="14"/>
      <c r="B505" s="247"/>
      <c r="C505" s="248"/>
      <c r="D505" s="232" t="s">
        <v>133</v>
      </c>
      <c r="E505" s="249" t="s">
        <v>1</v>
      </c>
      <c r="F505" s="250" t="s">
        <v>813</v>
      </c>
      <c r="G505" s="248"/>
      <c r="H505" s="251">
        <v>1</v>
      </c>
      <c r="I505" s="252"/>
      <c r="J505" s="248"/>
      <c r="K505" s="248"/>
      <c r="L505" s="253"/>
      <c r="M505" s="254"/>
      <c r="N505" s="255"/>
      <c r="O505" s="255"/>
      <c r="P505" s="255"/>
      <c r="Q505" s="255"/>
      <c r="R505" s="255"/>
      <c r="S505" s="255"/>
      <c r="T505" s="256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7" t="s">
        <v>133</v>
      </c>
      <c r="AU505" s="257" t="s">
        <v>87</v>
      </c>
      <c r="AV505" s="14" t="s">
        <v>87</v>
      </c>
      <c r="AW505" s="14" t="s">
        <v>33</v>
      </c>
      <c r="AX505" s="14" t="s">
        <v>85</v>
      </c>
      <c r="AY505" s="257" t="s">
        <v>122</v>
      </c>
    </row>
    <row r="506" s="2" customFormat="1" ht="16.5" customHeight="1">
      <c r="A506" s="39"/>
      <c r="B506" s="40"/>
      <c r="C506" s="219" t="s">
        <v>814</v>
      </c>
      <c r="D506" s="219" t="s">
        <v>125</v>
      </c>
      <c r="E506" s="220" t="s">
        <v>815</v>
      </c>
      <c r="F506" s="221" t="s">
        <v>816</v>
      </c>
      <c r="G506" s="222" t="s">
        <v>226</v>
      </c>
      <c r="H506" s="223">
        <v>10.5</v>
      </c>
      <c r="I506" s="224"/>
      <c r="J506" s="225">
        <f>ROUND(I506*H506,2)</f>
        <v>0</v>
      </c>
      <c r="K506" s="221" t="s">
        <v>129</v>
      </c>
      <c r="L506" s="45"/>
      <c r="M506" s="226" t="s">
        <v>1</v>
      </c>
      <c r="N506" s="227" t="s">
        <v>42</v>
      </c>
      <c r="O506" s="92"/>
      <c r="P506" s="228">
        <f>O506*H506</f>
        <v>0</v>
      </c>
      <c r="Q506" s="228">
        <v>0</v>
      </c>
      <c r="R506" s="228">
        <f>Q506*H506</f>
        <v>0</v>
      </c>
      <c r="S506" s="228">
        <v>0</v>
      </c>
      <c r="T506" s="229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0" t="s">
        <v>146</v>
      </c>
      <c r="AT506" s="230" t="s">
        <v>125</v>
      </c>
      <c r="AU506" s="230" t="s">
        <v>87</v>
      </c>
      <c r="AY506" s="18" t="s">
        <v>122</v>
      </c>
      <c r="BE506" s="231">
        <f>IF(N506="základní",J506,0)</f>
        <v>0</v>
      </c>
      <c r="BF506" s="231">
        <f>IF(N506="snížená",J506,0)</f>
        <v>0</v>
      </c>
      <c r="BG506" s="231">
        <f>IF(N506="zákl. přenesená",J506,0)</f>
        <v>0</v>
      </c>
      <c r="BH506" s="231">
        <f>IF(N506="sníž. přenesená",J506,0)</f>
        <v>0</v>
      </c>
      <c r="BI506" s="231">
        <f>IF(N506="nulová",J506,0)</f>
        <v>0</v>
      </c>
      <c r="BJ506" s="18" t="s">
        <v>85</v>
      </c>
      <c r="BK506" s="231">
        <f>ROUND(I506*H506,2)</f>
        <v>0</v>
      </c>
      <c r="BL506" s="18" t="s">
        <v>146</v>
      </c>
      <c r="BM506" s="230" t="s">
        <v>817</v>
      </c>
    </row>
    <row r="507" s="2" customFormat="1">
      <c r="A507" s="39"/>
      <c r="B507" s="40"/>
      <c r="C507" s="41"/>
      <c r="D507" s="232" t="s">
        <v>132</v>
      </c>
      <c r="E507" s="41"/>
      <c r="F507" s="233" t="s">
        <v>818</v>
      </c>
      <c r="G507" s="41"/>
      <c r="H507" s="41"/>
      <c r="I507" s="234"/>
      <c r="J507" s="41"/>
      <c r="K507" s="41"/>
      <c r="L507" s="45"/>
      <c r="M507" s="235"/>
      <c r="N507" s="236"/>
      <c r="O507" s="92"/>
      <c r="P507" s="92"/>
      <c r="Q507" s="92"/>
      <c r="R507" s="92"/>
      <c r="S507" s="92"/>
      <c r="T507" s="93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132</v>
      </c>
      <c r="AU507" s="18" t="s">
        <v>87</v>
      </c>
    </row>
    <row r="508" s="14" customFormat="1">
      <c r="A508" s="14"/>
      <c r="B508" s="247"/>
      <c r="C508" s="248"/>
      <c r="D508" s="232" t="s">
        <v>133</v>
      </c>
      <c r="E508" s="249" t="s">
        <v>1</v>
      </c>
      <c r="F508" s="250" t="s">
        <v>819</v>
      </c>
      <c r="G508" s="248"/>
      <c r="H508" s="251">
        <v>10.5</v>
      </c>
      <c r="I508" s="252"/>
      <c r="J508" s="248"/>
      <c r="K508" s="248"/>
      <c r="L508" s="253"/>
      <c r="M508" s="254"/>
      <c r="N508" s="255"/>
      <c r="O508" s="255"/>
      <c r="P508" s="255"/>
      <c r="Q508" s="255"/>
      <c r="R508" s="255"/>
      <c r="S508" s="255"/>
      <c r="T508" s="256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7" t="s">
        <v>133</v>
      </c>
      <c r="AU508" s="257" t="s">
        <v>87</v>
      </c>
      <c r="AV508" s="14" t="s">
        <v>87</v>
      </c>
      <c r="AW508" s="14" t="s">
        <v>33</v>
      </c>
      <c r="AX508" s="14" t="s">
        <v>85</v>
      </c>
      <c r="AY508" s="257" t="s">
        <v>122</v>
      </c>
    </row>
    <row r="509" s="2" customFormat="1" ht="16.5" customHeight="1">
      <c r="A509" s="39"/>
      <c r="B509" s="40"/>
      <c r="C509" s="219" t="s">
        <v>820</v>
      </c>
      <c r="D509" s="219" t="s">
        <v>125</v>
      </c>
      <c r="E509" s="220" t="s">
        <v>821</v>
      </c>
      <c r="F509" s="221" t="s">
        <v>822</v>
      </c>
      <c r="G509" s="222" t="s">
        <v>226</v>
      </c>
      <c r="H509" s="223">
        <v>102.14</v>
      </c>
      <c r="I509" s="224"/>
      <c r="J509" s="225">
        <f>ROUND(I509*H509,2)</f>
        <v>0</v>
      </c>
      <c r="K509" s="221" t="s">
        <v>129</v>
      </c>
      <c r="L509" s="45"/>
      <c r="M509" s="226" t="s">
        <v>1</v>
      </c>
      <c r="N509" s="227" t="s">
        <v>42</v>
      </c>
      <c r="O509" s="92"/>
      <c r="P509" s="228">
        <f>O509*H509</f>
        <v>0</v>
      </c>
      <c r="Q509" s="228">
        <v>0</v>
      </c>
      <c r="R509" s="228">
        <f>Q509*H509</f>
        <v>0</v>
      </c>
      <c r="S509" s="228">
        <v>0</v>
      </c>
      <c r="T509" s="229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0" t="s">
        <v>146</v>
      </c>
      <c r="AT509" s="230" t="s">
        <v>125</v>
      </c>
      <c r="AU509" s="230" t="s">
        <v>87</v>
      </c>
      <c r="AY509" s="18" t="s">
        <v>122</v>
      </c>
      <c r="BE509" s="231">
        <f>IF(N509="základní",J509,0)</f>
        <v>0</v>
      </c>
      <c r="BF509" s="231">
        <f>IF(N509="snížená",J509,0)</f>
        <v>0</v>
      </c>
      <c r="BG509" s="231">
        <f>IF(N509="zákl. přenesená",J509,0)</f>
        <v>0</v>
      </c>
      <c r="BH509" s="231">
        <f>IF(N509="sníž. přenesená",J509,0)</f>
        <v>0</v>
      </c>
      <c r="BI509" s="231">
        <f>IF(N509="nulová",J509,0)</f>
        <v>0</v>
      </c>
      <c r="BJ509" s="18" t="s">
        <v>85</v>
      </c>
      <c r="BK509" s="231">
        <f>ROUND(I509*H509,2)</f>
        <v>0</v>
      </c>
      <c r="BL509" s="18" t="s">
        <v>146</v>
      </c>
      <c r="BM509" s="230" t="s">
        <v>823</v>
      </c>
    </row>
    <row r="510" s="2" customFormat="1">
      <c r="A510" s="39"/>
      <c r="B510" s="40"/>
      <c r="C510" s="41"/>
      <c r="D510" s="232" t="s">
        <v>132</v>
      </c>
      <c r="E510" s="41"/>
      <c r="F510" s="233" t="s">
        <v>824</v>
      </c>
      <c r="G510" s="41"/>
      <c r="H510" s="41"/>
      <c r="I510" s="234"/>
      <c r="J510" s="41"/>
      <c r="K510" s="41"/>
      <c r="L510" s="45"/>
      <c r="M510" s="235"/>
      <c r="N510" s="236"/>
      <c r="O510" s="92"/>
      <c r="P510" s="92"/>
      <c r="Q510" s="92"/>
      <c r="R510" s="92"/>
      <c r="S510" s="92"/>
      <c r="T510" s="93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132</v>
      </c>
      <c r="AU510" s="18" t="s">
        <v>87</v>
      </c>
    </row>
    <row r="511" s="14" customFormat="1">
      <c r="A511" s="14"/>
      <c r="B511" s="247"/>
      <c r="C511" s="248"/>
      <c r="D511" s="232" t="s">
        <v>133</v>
      </c>
      <c r="E511" s="249" t="s">
        <v>1</v>
      </c>
      <c r="F511" s="250" t="s">
        <v>825</v>
      </c>
      <c r="G511" s="248"/>
      <c r="H511" s="251">
        <v>88.310000000000002</v>
      </c>
      <c r="I511" s="252"/>
      <c r="J511" s="248"/>
      <c r="K511" s="248"/>
      <c r="L511" s="253"/>
      <c r="M511" s="254"/>
      <c r="N511" s="255"/>
      <c r="O511" s="255"/>
      <c r="P511" s="255"/>
      <c r="Q511" s="255"/>
      <c r="R511" s="255"/>
      <c r="S511" s="255"/>
      <c r="T511" s="256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7" t="s">
        <v>133</v>
      </c>
      <c r="AU511" s="257" t="s">
        <v>87</v>
      </c>
      <c r="AV511" s="14" t="s">
        <v>87</v>
      </c>
      <c r="AW511" s="14" t="s">
        <v>33</v>
      </c>
      <c r="AX511" s="14" t="s">
        <v>77</v>
      </c>
      <c r="AY511" s="257" t="s">
        <v>122</v>
      </c>
    </row>
    <row r="512" s="14" customFormat="1">
      <c r="A512" s="14"/>
      <c r="B512" s="247"/>
      <c r="C512" s="248"/>
      <c r="D512" s="232" t="s">
        <v>133</v>
      </c>
      <c r="E512" s="249" t="s">
        <v>1</v>
      </c>
      <c r="F512" s="250" t="s">
        <v>826</v>
      </c>
      <c r="G512" s="248"/>
      <c r="H512" s="251">
        <v>13.83</v>
      </c>
      <c r="I512" s="252"/>
      <c r="J512" s="248"/>
      <c r="K512" s="248"/>
      <c r="L512" s="253"/>
      <c r="M512" s="254"/>
      <c r="N512" s="255"/>
      <c r="O512" s="255"/>
      <c r="P512" s="255"/>
      <c r="Q512" s="255"/>
      <c r="R512" s="255"/>
      <c r="S512" s="255"/>
      <c r="T512" s="256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7" t="s">
        <v>133</v>
      </c>
      <c r="AU512" s="257" t="s">
        <v>87</v>
      </c>
      <c r="AV512" s="14" t="s">
        <v>87</v>
      </c>
      <c r="AW512" s="14" t="s">
        <v>33</v>
      </c>
      <c r="AX512" s="14" t="s">
        <v>77</v>
      </c>
      <c r="AY512" s="257" t="s">
        <v>122</v>
      </c>
    </row>
    <row r="513" s="15" customFormat="1">
      <c r="A513" s="15"/>
      <c r="B513" s="261"/>
      <c r="C513" s="262"/>
      <c r="D513" s="232" t="s">
        <v>133</v>
      </c>
      <c r="E513" s="263" t="s">
        <v>1</v>
      </c>
      <c r="F513" s="264" t="s">
        <v>231</v>
      </c>
      <c r="G513" s="262"/>
      <c r="H513" s="265">
        <v>102.14</v>
      </c>
      <c r="I513" s="266"/>
      <c r="J513" s="262"/>
      <c r="K513" s="262"/>
      <c r="L513" s="267"/>
      <c r="M513" s="268"/>
      <c r="N513" s="269"/>
      <c r="O513" s="269"/>
      <c r="P513" s="269"/>
      <c r="Q513" s="269"/>
      <c r="R513" s="269"/>
      <c r="S513" s="269"/>
      <c r="T513" s="270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71" t="s">
        <v>133</v>
      </c>
      <c r="AU513" s="271" t="s">
        <v>87</v>
      </c>
      <c r="AV513" s="15" t="s">
        <v>146</v>
      </c>
      <c r="AW513" s="15" t="s">
        <v>33</v>
      </c>
      <c r="AX513" s="15" t="s">
        <v>85</v>
      </c>
      <c r="AY513" s="271" t="s">
        <v>122</v>
      </c>
    </row>
    <row r="514" s="12" customFormat="1" ht="22.8" customHeight="1">
      <c r="A514" s="12"/>
      <c r="B514" s="203"/>
      <c r="C514" s="204"/>
      <c r="D514" s="205" t="s">
        <v>76</v>
      </c>
      <c r="E514" s="217" t="s">
        <v>827</v>
      </c>
      <c r="F514" s="217" t="s">
        <v>828</v>
      </c>
      <c r="G514" s="204"/>
      <c r="H514" s="204"/>
      <c r="I514" s="207"/>
      <c r="J514" s="218">
        <f>BK514</f>
        <v>0</v>
      </c>
      <c r="K514" s="204"/>
      <c r="L514" s="209"/>
      <c r="M514" s="210"/>
      <c r="N514" s="211"/>
      <c r="O514" s="211"/>
      <c r="P514" s="212">
        <f>SUM(P515:P573)</f>
        <v>0</v>
      </c>
      <c r="Q514" s="211"/>
      <c r="R514" s="212">
        <f>SUM(R515:R573)</f>
        <v>0</v>
      </c>
      <c r="S514" s="211"/>
      <c r="T514" s="213">
        <f>SUM(T515:T573)</f>
        <v>0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14" t="s">
        <v>85</v>
      </c>
      <c r="AT514" s="215" t="s">
        <v>76</v>
      </c>
      <c r="AU514" s="215" t="s">
        <v>85</v>
      </c>
      <c r="AY514" s="214" t="s">
        <v>122</v>
      </c>
      <c r="BK514" s="216">
        <f>SUM(BK515:BK573)</f>
        <v>0</v>
      </c>
    </row>
    <row r="515" s="2" customFormat="1" ht="16.5" customHeight="1">
      <c r="A515" s="39"/>
      <c r="B515" s="40"/>
      <c r="C515" s="219" t="s">
        <v>829</v>
      </c>
      <c r="D515" s="219" t="s">
        <v>125</v>
      </c>
      <c r="E515" s="220" t="s">
        <v>830</v>
      </c>
      <c r="F515" s="221" t="s">
        <v>831</v>
      </c>
      <c r="G515" s="222" t="s">
        <v>341</v>
      </c>
      <c r="H515" s="223">
        <v>13.451000000000001</v>
      </c>
      <c r="I515" s="224"/>
      <c r="J515" s="225">
        <f>ROUND(I515*H515,2)</f>
        <v>0</v>
      </c>
      <c r="K515" s="221" t="s">
        <v>129</v>
      </c>
      <c r="L515" s="45"/>
      <c r="M515" s="226" t="s">
        <v>1</v>
      </c>
      <c r="N515" s="227" t="s">
        <v>42</v>
      </c>
      <c r="O515" s="92"/>
      <c r="P515" s="228">
        <f>O515*H515</f>
        <v>0</v>
      </c>
      <c r="Q515" s="228">
        <v>0</v>
      </c>
      <c r="R515" s="228">
        <f>Q515*H515</f>
        <v>0</v>
      </c>
      <c r="S515" s="228">
        <v>0</v>
      </c>
      <c r="T515" s="229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0" t="s">
        <v>146</v>
      </c>
      <c r="AT515" s="230" t="s">
        <v>125</v>
      </c>
      <c r="AU515" s="230" t="s">
        <v>87</v>
      </c>
      <c r="AY515" s="18" t="s">
        <v>122</v>
      </c>
      <c r="BE515" s="231">
        <f>IF(N515="základní",J515,0)</f>
        <v>0</v>
      </c>
      <c r="BF515" s="231">
        <f>IF(N515="snížená",J515,0)</f>
        <v>0</v>
      </c>
      <c r="BG515" s="231">
        <f>IF(N515="zákl. přenesená",J515,0)</f>
        <v>0</v>
      </c>
      <c r="BH515" s="231">
        <f>IF(N515="sníž. přenesená",J515,0)</f>
        <v>0</v>
      </c>
      <c r="BI515" s="231">
        <f>IF(N515="nulová",J515,0)</f>
        <v>0</v>
      </c>
      <c r="BJ515" s="18" t="s">
        <v>85</v>
      </c>
      <c r="BK515" s="231">
        <f>ROUND(I515*H515,2)</f>
        <v>0</v>
      </c>
      <c r="BL515" s="18" t="s">
        <v>146</v>
      </c>
      <c r="BM515" s="230" t="s">
        <v>832</v>
      </c>
    </row>
    <row r="516" s="2" customFormat="1">
      <c r="A516" s="39"/>
      <c r="B516" s="40"/>
      <c r="C516" s="41"/>
      <c r="D516" s="232" t="s">
        <v>132</v>
      </c>
      <c r="E516" s="41"/>
      <c r="F516" s="233" t="s">
        <v>833</v>
      </c>
      <c r="G516" s="41"/>
      <c r="H516" s="41"/>
      <c r="I516" s="234"/>
      <c r="J516" s="41"/>
      <c r="K516" s="41"/>
      <c r="L516" s="45"/>
      <c r="M516" s="235"/>
      <c r="N516" s="236"/>
      <c r="O516" s="92"/>
      <c r="P516" s="92"/>
      <c r="Q516" s="92"/>
      <c r="R516" s="92"/>
      <c r="S516" s="92"/>
      <c r="T516" s="93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132</v>
      </c>
      <c r="AU516" s="18" t="s">
        <v>87</v>
      </c>
    </row>
    <row r="517" s="13" customFormat="1">
      <c r="A517" s="13"/>
      <c r="B517" s="237"/>
      <c r="C517" s="238"/>
      <c r="D517" s="232" t="s">
        <v>133</v>
      </c>
      <c r="E517" s="239" t="s">
        <v>1</v>
      </c>
      <c r="F517" s="240" t="s">
        <v>834</v>
      </c>
      <c r="G517" s="238"/>
      <c r="H517" s="239" t="s">
        <v>1</v>
      </c>
      <c r="I517" s="241"/>
      <c r="J517" s="238"/>
      <c r="K517" s="238"/>
      <c r="L517" s="242"/>
      <c r="M517" s="243"/>
      <c r="N517" s="244"/>
      <c r="O517" s="244"/>
      <c r="P517" s="244"/>
      <c r="Q517" s="244"/>
      <c r="R517" s="244"/>
      <c r="S517" s="244"/>
      <c r="T517" s="24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6" t="s">
        <v>133</v>
      </c>
      <c r="AU517" s="246" t="s">
        <v>87</v>
      </c>
      <c r="AV517" s="13" t="s">
        <v>85</v>
      </c>
      <c r="AW517" s="13" t="s">
        <v>33</v>
      </c>
      <c r="AX517" s="13" t="s">
        <v>77</v>
      </c>
      <c r="AY517" s="246" t="s">
        <v>122</v>
      </c>
    </row>
    <row r="518" s="14" customFormat="1">
      <c r="A518" s="14"/>
      <c r="B518" s="247"/>
      <c r="C518" s="248"/>
      <c r="D518" s="232" t="s">
        <v>133</v>
      </c>
      <c r="E518" s="249" t="s">
        <v>1</v>
      </c>
      <c r="F518" s="250" t="s">
        <v>835</v>
      </c>
      <c r="G518" s="248"/>
      <c r="H518" s="251">
        <v>9.6479999999999997</v>
      </c>
      <c r="I518" s="252"/>
      <c r="J518" s="248"/>
      <c r="K518" s="248"/>
      <c r="L518" s="253"/>
      <c r="M518" s="254"/>
      <c r="N518" s="255"/>
      <c r="O518" s="255"/>
      <c r="P518" s="255"/>
      <c r="Q518" s="255"/>
      <c r="R518" s="255"/>
      <c r="S518" s="255"/>
      <c r="T518" s="256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7" t="s">
        <v>133</v>
      </c>
      <c r="AU518" s="257" t="s">
        <v>87</v>
      </c>
      <c r="AV518" s="14" t="s">
        <v>87</v>
      </c>
      <c r="AW518" s="14" t="s">
        <v>33</v>
      </c>
      <c r="AX518" s="14" t="s">
        <v>77</v>
      </c>
      <c r="AY518" s="257" t="s">
        <v>122</v>
      </c>
    </row>
    <row r="519" s="14" customFormat="1">
      <c r="A519" s="14"/>
      <c r="B519" s="247"/>
      <c r="C519" s="248"/>
      <c r="D519" s="232" t="s">
        <v>133</v>
      </c>
      <c r="E519" s="249" t="s">
        <v>1</v>
      </c>
      <c r="F519" s="250" t="s">
        <v>836</v>
      </c>
      <c r="G519" s="248"/>
      <c r="H519" s="251">
        <v>0.67900000000000005</v>
      </c>
      <c r="I519" s="252"/>
      <c r="J519" s="248"/>
      <c r="K519" s="248"/>
      <c r="L519" s="253"/>
      <c r="M519" s="254"/>
      <c r="N519" s="255"/>
      <c r="O519" s="255"/>
      <c r="P519" s="255"/>
      <c r="Q519" s="255"/>
      <c r="R519" s="255"/>
      <c r="S519" s="255"/>
      <c r="T519" s="256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7" t="s">
        <v>133</v>
      </c>
      <c r="AU519" s="257" t="s">
        <v>87</v>
      </c>
      <c r="AV519" s="14" t="s">
        <v>87</v>
      </c>
      <c r="AW519" s="14" t="s">
        <v>33</v>
      </c>
      <c r="AX519" s="14" t="s">
        <v>77</v>
      </c>
      <c r="AY519" s="257" t="s">
        <v>122</v>
      </c>
    </row>
    <row r="520" s="13" customFormat="1">
      <c r="A520" s="13"/>
      <c r="B520" s="237"/>
      <c r="C520" s="238"/>
      <c r="D520" s="232" t="s">
        <v>133</v>
      </c>
      <c r="E520" s="239" t="s">
        <v>1</v>
      </c>
      <c r="F520" s="240" t="s">
        <v>837</v>
      </c>
      <c r="G520" s="238"/>
      <c r="H520" s="239" t="s">
        <v>1</v>
      </c>
      <c r="I520" s="241"/>
      <c r="J520" s="238"/>
      <c r="K520" s="238"/>
      <c r="L520" s="242"/>
      <c r="M520" s="243"/>
      <c r="N520" s="244"/>
      <c r="O520" s="244"/>
      <c r="P520" s="244"/>
      <c r="Q520" s="244"/>
      <c r="R520" s="244"/>
      <c r="S520" s="244"/>
      <c r="T520" s="245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6" t="s">
        <v>133</v>
      </c>
      <c r="AU520" s="246" t="s">
        <v>87</v>
      </c>
      <c r="AV520" s="13" t="s">
        <v>85</v>
      </c>
      <c r="AW520" s="13" t="s">
        <v>33</v>
      </c>
      <c r="AX520" s="13" t="s">
        <v>77</v>
      </c>
      <c r="AY520" s="246" t="s">
        <v>122</v>
      </c>
    </row>
    <row r="521" s="14" customFormat="1">
      <c r="A521" s="14"/>
      <c r="B521" s="247"/>
      <c r="C521" s="248"/>
      <c r="D521" s="232" t="s">
        <v>133</v>
      </c>
      <c r="E521" s="249" t="s">
        <v>1</v>
      </c>
      <c r="F521" s="250" t="s">
        <v>838</v>
      </c>
      <c r="G521" s="248"/>
      <c r="H521" s="251">
        <v>3.1240000000000001</v>
      </c>
      <c r="I521" s="252"/>
      <c r="J521" s="248"/>
      <c r="K521" s="248"/>
      <c r="L521" s="253"/>
      <c r="M521" s="254"/>
      <c r="N521" s="255"/>
      <c r="O521" s="255"/>
      <c r="P521" s="255"/>
      <c r="Q521" s="255"/>
      <c r="R521" s="255"/>
      <c r="S521" s="255"/>
      <c r="T521" s="256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7" t="s">
        <v>133</v>
      </c>
      <c r="AU521" s="257" t="s">
        <v>87</v>
      </c>
      <c r="AV521" s="14" t="s">
        <v>87</v>
      </c>
      <c r="AW521" s="14" t="s">
        <v>33</v>
      </c>
      <c r="AX521" s="14" t="s">
        <v>77</v>
      </c>
      <c r="AY521" s="257" t="s">
        <v>122</v>
      </c>
    </row>
    <row r="522" s="15" customFormat="1">
      <c r="A522" s="15"/>
      <c r="B522" s="261"/>
      <c r="C522" s="262"/>
      <c r="D522" s="232" t="s">
        <v>133</v>
      </c>
      <c r="E522" s="263" t="s">
        <v>1</v>
      </c>
      <c r="F522" s="264" t="s">
        <v>231</v>
      </c>
      <c r="G522" s="262"/>
      <c r="H522" s="265">
        <v>13.451000000000001</v>
      </c>
      <c r="I522" s="266"/>
      <c r="J522" s="262"/>
      <c r="K522" s="262"/>
      <c r="L522" s="267"/>
      <c r="M522" s="268"/>
      <c r="N522" s="269"/>
      <c r="O522" s="269"/>
      <c r="P522" s="269"/>
      <c r="Q522" s="269"/>
      <c r="R522" s="269"/>
      <c r="S522" s="269"/>
      <c r="T522" s="270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71" t="s">
        <v>133</v>
      </c>
      <c r="AU522" s="271" t="s">
        <v>87</v>
      </c>
      <c r="AV522" s="15" t="s">
        <v>146</v>
      </c>
      <c r="AW522" s="15" t="s">
        <v>33</v>
      </c>
      <c r="AX522" s="15" t="s">
        <v>85</v>
      </c>
      <c r="AY522" s="271" t="s">
        <v>122</v>
      </c>
    </row>
    <row r="523" s="2" customFormat="1" ht="16.5" customHeight="1">
      <c r="A523" s="39"/>
      <c r="B523" s="40"/>
      <c r="C523" s="219" t="s">
        <v>839</v>
      </c>
      <c r="D523" s="219" t="s">
        <v>125</v>
      </c>
      <c r="E523" s="220" t="s">
        <v>840</v>
      </c>
      <c r="F523" s="221" t="s">
        <v>841</v>
      </c>
      <c r="G523" s="222" t="s">
        <v>341</v>
      </c>
      <c r="H523" s="223">
        <v>178.678</v>
      </c>
      <c r="I523" s="224"/>
      <c r="J523" s="225">
        <f>ROUND(I523*H523,2)</f>
        <v>0</v>
      </c>
      <c r="K523" s="221" t="s">
        <v>129</v>
      </c>
      <c r="L523" s="45"/>
      <c r="M523" s="226" t="s">
        <v>1</v>
      </c>
      <c r="N523" s="227" t="s">
        <v>42</v>
      </c>
      <c r="O523" s="92"/>
      <c r="P523" s="228">
        <f>O523*H523</f>
        <v>0</v>
      </c>
      <c r="Q523" s="228">
        <v>0</v>
      </c>
      <c r="R523" s="228">
        <f>Q523*H523</f>
        <v>0</v>
      </c>
      <c r="S523" s="228">
        <v>0</v>
      </c>
      <c r="T523" s="229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0" t="s">
        <v>146</v>
      </c>
      <c r="AT523" s="230" t="s">
        <v>125</v>
      </c>
      <c r="AU523" s="230" t="s">
        <v>87</v>
      </c>
      <c r="AY523" s="18" t="s">
        <v>122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18" t="s">
        <v>85</v>
      </c>
      <c r="BK523" s="231">
        <f>ROUND(I523*H523,2)</f>
        <v>0</v>
      </c>
      <c r="BL523" s="18" t="s">
        <v>146</v>
      </c>
      <c r="BM523" s="230" t="s">
        <v>842</v>
      </c>
    </row>
    <row r="524" s="2" customFormat="1">
      <c r="A524" s="39"/>
      <c r="B524" s="40"/>
      <c r="C524" s="41"/>
      <c r="D524" s="232" t="s">
        <v>132</v>
      </c>
      <c r="E524" s="41"/>
      <c r="F524" s="233" t="s">
        <v>843</v>
      </c>
      <c r="G524" s="41"/>
      <c r="H524" s="41"/>
      <c r="I524" s="234"/>
      <c r="J524" s="41"/>
      <c r="K524" s="41"/>
      <c r="L524" s="45"/>
      <c r="M524" s="235"/>
      <c r="N524" s="236"/>
      <c r="O524" s="92"/>
      <c r="P524" s="92"/>
      <c r="Q524" s="92"/>
      <c r="R524" s="92"/>
      <c r="S524" s="92"/>
      <c r="T524" s="93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132</v>
      </c>
      <c r="AU524" s="18" t="s">
        <v>87</v>
      </c>
    </row>
    <row r="525" s="13" customFormat="1">
      <c r="A525" s="13"/>
      <c r="B525" s="237"/>
      <c r="C525" s="238"/>
      <c r="D525" s="232" t="s">
        <v>133</v>
      </c>
      <c r="E525" s="239" t="s">
        <v>1</v>
      </c>
      <c r="F525" s="240" t="s">
        <v>834</v>
      </c>
      <c r="G525" s="238"/>
      <c r="H525" s="239" t="s">
        <v>1</v>
      </c>
      <c r="I525" s="241"/>
      <c r="J525" s="238"/>
      <c r="K525" s="238"/>
      <c r="L525" s="242"/>
      <c r="M525" s="243"/>
      <c r="N525" s="244"/>
      <c r="O525" s="244"/>
      <c r="P525" s="244"/>
      <c r="Q525" s="244"/>
      <c r="R525" s="244"/>
      <c r="S525" s="244"/>
      <c r="T525" s="245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6" t="s">
        <v>133</v>
      </c>
      <c r="AU525" s="246" t="s">
        <v>87</v>
      </c>
      <c r="AV525" s="13" t="s">
        <v>85</v>
      </c>
      <c r="AW525" s="13" t="s">
        <v>33</v>
      </c>
      <c r="AX525" s="13" t="s">
        <v>77</v>
      </c>
      <c r="AY525" s="246" t="s">
        <v>122</v>
      </c>
    </row>
    <row r="526" s="14" customFormat="1">
      <c r="A526" s="14"/>
      <c r="B526" s="247"/>
      <c r="C526" s="248"/>
      <c r="D526" s="232" t="s">
        <v>133</v>
      </c>
      <c r="E526" s="249" t="s">
        <v>1</v>
      </c>
      <c r="F526" s="250" t="s">
        <v>844</v>
      </c>
      <c r="G526" s="248"/>
      <c r="H526" s="251">
        <v>164.011</v>
      </c>
      <c r="I526" s="252"/>
      <c r="J526" s="248"/>
      <c r="K526" s="248"/>
      <c r="L526" s="253"/>
      <c r="M526" s="254"/>
      <c r="N526" s="255"/>
      <c r="O526" s="255"/>
      <c r="P526" s="255"/>
      <c r="Q526" s="255"/>
      <c r="R526" s="255"/>
      <c r="S526" s="255"/>
      <c r="T526" s="256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7" t="s">
        <v>133</v>
      </c>
      <c r="AU526" s="257" t="s">
        <v>87</v>
      </c>
      <c r="AV526" s="14" t="s">
        <v>87</v>
      </c>
      <c r="AW526" s="14" t="s">
        <v>33</v>
      </c>
      <c r="AX526" s="14" t="s">
        <v>77</v>
      </c>
      <c r="AY526" s="257" t="s">
        <v>122</v>
      </c>
    </row>
    <row r="527" s="14" customFormat="1">
      <c r="A527" s="14"/>
      <c r="B527" s="247"/>
      <c r="C527" s="248"/>
      <c r="D527" s="232" t="s">
        <v>133</v>
      </c>
      <c r="E527" s="249" t="s">
        <v>1</v>
      </c>
      <c r="F527" s="250" t="s">
        <v>845</v>
      </c>
      <c r="G527" s="248"/>
      <c r="H527" s="251">
        <v>11.542999999999999</v>
      </c>
      <c r="I527" s="252"/>
      <c r="J527" s="248"/>
      <c r="K527" s="248"/>
      <c r="L527" s="253"/>
      <c r="M527" s="254"/>
      <c r="N527" s="255"/>
      <c r="O527" s="255"/>
      <c r="P527" s="255"/>
      <c r="Q527" s="255"/>
      <c r="R527" s="255"/>
      <c r="S527" s="255"/>
      <c r="T527" s="256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7" t="s">
        <v>133</v>
      </c>
      <c r="AU527" s="257" t="s">
        <v>87</v>
      </c>
      <c r="AV527" s="14" t="s">
        <v>87</v>
      </c>
      <c r="AW527" s="14" t="s">
        <v>33</v>
      </c>
      <c r="AX527" s="14" t="s">
        <v>77</v>
      </c>
      <c r="AY527" s="257" t="s">
        <v>122</v>
      </c>
    </row>
    <row r="528" s="13" customFormat="1">
      <c r="A528" s="13"/>
      <c r="B528" s="237"/>
      <c r="C528" s="238"/>
      <c r="D528" s="232" t="s">
        <v>133</v>
      </c>
      <c r="E528" s="239" t="s">
        <v>1</v>
      </c>
      <c r="F528" s="240" t="s">
        <v>846</v>
      </c>
      <c r="G528" s="238"/>
      <c r="H528" s="239" t="s">
        <v>1</v>
      </c>
      <c r="I528" s="241"/>
      <c r="J528" s="238"/>
      <c r="K528" s="238"/>
      <c r="L528" s="242"/>
      <c r="M528" s="243"/>
      <c r="N528" s="244"/>
      <c r="O528" s="244"/>
      <c r="P528" s="244"/>
      <c r="Q528" s="244"/>
      <c r="R528" s="244"/>
      <c r="S528" s="244"/>
      <c r="T528" s="245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6" t="s">
        <v>133</v>
      </c>
      <c r="AU528" s="246" t="s">
        <v>87</v>
      </c>
      <c r="AV528" s="13" t="s">
        <v>85</v>
      </c>
      <c r="AW528" s="13" t="s">
        <v>33</v>
      </c>
      <c r="AX528" s="13" t="s">
        <v>77</v>
      </c>
      <c r="AY528" s="246" t="s">
        <v>122</v>
      </c>
    </row>
    <row r="529" s="14" customFormat="1">
      <c r="A529" s="14"/>
      <c r="B529" s="247"/>
      <c r="C529" s="248"/>
      <c r="D529" s="232" t="s">
        <v>133</v>
      </c>
      <c r="E529" s="249" t="s">
        <v>1</v>
      </c>
      <c r="F529" s="250" t="s">
        <v>847</v>
      </c>
      <c r="G529" s="248"/>
      <c r="H529" s="251">
        <v>3.1240000000000001</v>
      </c>
      <c r="I529" s="252"/>
      <c r="J529" s="248"/>
      <c r="K529" s="248"/>
      <c r="L529" s="253"/>
      <c r="M529" s="254"/>
      <c r="N529" s="255"/>
      <c r="O529" s="255"/>
      <c r="P529" s="255"/>
      <c r="Q529" s="255"/>
      <c r="R529" s="255"/>
      <c r="S529" s="255"/>
      <c r="T529" s="256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7" t="s">
        <v>133</v>
      </c>
      <c r="AU529" s="257" t="s">
        <v>87</v>
      </c>
      <c r="AV529" s="14" t="s">
        <v>87</v>
      </c>
      <c r="AW529" s="14" t="s">
        <v>33</v>
      </c>
      <c r="AX529" s="14" t="s">
        <v>77</v>
      </c>
      <c r="AY529" s="257" t="s">
        <v>122</v>
      </c>
    </row>
    <row r="530" s="15" customFormat="1">
      <c r="A530" s="15"/>
      <c r="B530" s="261"/>
      <c r="C530" s="262"/>
      <c r="D530" s="232" t="s">
        <v>133</v>
      </c>
      <c r="E530" s="263" t="s">
        <v>1</v>
      </c>
      <c r="F530" s="264" t="s">
        <v>231</v>
      </c>
      <c r="G530" s="262"/>
      <c r="H530" s="265">
        <v>178.678</v>
      </c>
      <c r="I530" s="266"/>
      <c r="J530" s="262"/>
      <c r="K530" s="262"/>
      <c r="L530" s="267"/>
      <c r="M530" s="268"/>
      <c r="N530" s="269"/>
      <c r="O530" s="269"/>
      <c r="P530" s="269"/>
      <c r="Q530" s="269"/>
      <c r="R530" s="269"/>
      <c r="S530" s="269"/>
      <c r="T530" s="270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71" t="s">
        <v>133</v>
      </c>
      <c r="AU530" s="271" t="s">
        <v>87</v>
      </c>
      <c r="AV530" s="15" t="s">
        <v>146</v>
      </c>
      <c r="AW530" s="15" t="s">
        <v>33</v>
      </c>
      <c r="AX530" s="15" t="s">
        <v>85</v>
      </c>
      <c r="AY530" s="271" t="s">
        <v>122</v>
      </c>
    </row>
    <row r="531" s="2" customFormat="1" ht="16.5" customHeight="1">
      <c r="A531" s="39"/>
      <c r="B531" s="40"/>
      <c r="C531" s="219" t="s">
        <v>848</v>
      </c>
      <c r="D531" s="219" t="s">
        <v>125</v>
      </c>
      <c r="E531" s="220" t="s">
        <v>849</v>
      </c>
      <c r="F531" s="221" t="s">
        <v>850</v>
      </c>
      <c r="G531" s="222" t="s">
        <v>341</v>
      </c>
      <c r="H531" s="223">
        <v>47.392000000000003</v>
      </c>
      <c r="I531" s="224"/>
      <c r="J531" s="225">
        <f>ROUND(I531*H531,2)</f>
        <v>0</v>
      </c>
      <c r="K531" s="221" t="s">
        <v>129</v>
      </c>
      <c r="L531" s="45"/>
      <c r="M531" s="226" t="s">
        <v>1</v>
      </c>
      <c r="N531" s="227" t="s">
        <v>42</v>
      </c>
      <c r="O531" s="92"/>
      <c r="P531" s="228">
        <f>O531*H531</f>
        <v>0</v>
      </c>
      <c r="Q531" s="228">
        <v>0</v>
      </c>
      <c r="R531" s="228">
        <f>Q531*H531</f>
        <v>0</v>
      </c>
      <c r="S531" s="228">
        <v>0</v>
      </c>
      <c r="T531" s="229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0" t="s">
        <v>146</v>
      </c>
      <c r="AT531" s="230" t="s">
        <v>125</v>
      </c>
      <c r="AU531" s="230" t="s">
        <v>87</v>
      </c>
      <c r="AY531" s="18" t="s">
        <v>122</v>
      </c>
      <c r="BE531" s="231">
        <f>IF(N531="základní",J531,0)</f>
        <v>0</v>
      </c>
      <c r="BF531" s="231">
        <f>IF(N531="snížená",J531,0)</f>
        <v>0</v>
      </c>
      <c r="BG531" s="231">
        <f>IF(N531="zákl. přenesená",J531,0)</f>
        <v>0</v>
      </c>
      <c r="BH531" s="231">
        <f>IF(N531="sníž. přenesená",J531,0)</f>
        <v>0</v>
      </c>
      <c r="BI531" s="231">
        <f>IF(N531="nulová",J531,0)</f>
        <v>0</v>
      </c>
      <c r="BJ531" s="18" t="s">
        <v>85</v>
      </c>
      <c r="BK531" s="231">
        <f>ROUND(I531*H531,2)</f>
        <v>0</v>
      </c>
      <c r="BL531" s="18" t="s">
        <v>146</v>
      </c>
      <c r="BM531" s="230" t="s">
        <v>851</v>
      </c>
    </row>
    <row r="532" s="2" customFormat="1">
      <c r="A532" s="39"/>
      <c r="B532" s="40"/>
      <c r="C532" s="41"/>
      <c r="D532" s="232" t="s">
        <v>132</v>
      </c>
      <c r="E532" s="41"/>
      <c r="F532" s="233" t="s">
        <v>852</v>
      </c>
      <c r="G532" s="41"/>
      <c r="H532" s="41"/>
      <c r="I532" s="234"/>
      <c r="J532" s="41"/>
      <c r="K532" s="41"/>
      <c r="L532" s="45"/>
      <c r="M532" s="235"/>
      <c r="N532" s="236"/>
      <c r="O532" s="92"/>
      <c r="P532" s="92"/>
      <c r="Q532" s="92"/>
      <c r="R532" s="92"/>
      <c r="S532" s="92"/>
      <c r="T532" s="93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132</v>
      </c>
      <c r="AU532" s="18" t="s">
        <v>87</v>
      </c>
    </row>
    <row r="533" s="13" customFormat="1">
      <c r="A533" s="13"/>
      <c r="B533" s="237"/>
      <c r="C533" s="238"/>
      <c r="D533" s="232" t="s">
        <v>133</v>
      </c>
      <c r="E533" s="239" t="s">
        <v>1</v>
      </c>
      <c r="F533" s="240" t="s">
        <v>834</v>
      </c>
      <c r="G533" s="238"/>
      <c r="H533" s="239" t="s">
        <v>1</v>
      </c>
      <c r="I533" s="241"/>
      <c r="J533" s="238"/>
      <c r="K533" s="238"/>
      <c r="L533" s="242"/>
      <c r="M533" s="243"/>
      <c r="N533" s="244"/>
      <c r="O533" s="244"/>
      <c r="P533" s="244"/>
      <c r="Q533" s="244"/>
      <c r="R533" s="244"/>
      <c r="S533" s="244"/>
      <c r="T533" s="245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6" t="s">
        <v>133</v>
      </c>
      <c r="AU533" s="246" t="s">
        <v>87</v>
      </c>
      <c r="AV533" s="13" t="s">
        <v>85</v>
      </c>
      <c r="AW533" s="13" t="s">
        <v>33</v>
      </c>
      <c r="AX533" s="13" t="s">
        <v>77</v>
      </c>
      <c r="AY533" s="246" t="s">
        <v>122</v>
      </c>
    </row>
    <row r="534" s="14" customFormat="1">
      <c r="A534" s="14"/>
      <c r="B534" s="247"/>
      <c r="C534" s="248"/>
      <c r="D534" s="232" t="s">
        <v>133</v>
      </c>
      <c r="E534" s="249" t="s">
        <v>1</v>
      </c>
      <c r="F534" s="250" t="s">
        <v>853</v>
      </c>
      <c r="G534" s="248"/>
      <c r="H534" s="251">
        <v>42.509999999999998</v>
      </c>
      <c r="I534" s="252"/>
      <c r="J534" s="248"/>
      <c r="K534" s="248"/>
      <c r="L534" s="253"/>
      <c r="M534" s="254"/>
      <c r="N534" s="255"/>
      <c r="O534" s="255"/>
      <c r="P534" s="255"/>
      <c r="Q534" s="255"/>
      <c r="R534" s="255"/>
      <c r="S534" s="255"/>
      <c r="T534" s="256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7" t="s">
        <v>133</v>
      </c>
      <c r="AU534" s="257" t="s">
        <v>87</v>
      </c>
      <c r="AV534" s="14" t="s">
        <v>87</v>
      </c>
      <c r="AW534" s="14" t="s">
        <v>33</v>
      </c>
      <c r="AX534" s="14" t="s">
        <v>77</v>
      </c>
      <c r="AY534" s="257" t="s">
        <v>122</v>
      </c>
    </row>
    <row r="535" s="14" customFormat="1">
      <c r="A535" s="14"/>
      <c r="B535" s="247"/>
      <c r="C535" s="248"/>
      <c r="D535" s="232" t="s">
        <v>133</v>
      </c>
      <c r="E535" s="249" t="s">
        <v>1</v>
      </c>
      <c r="F535" s="250" t="s">
        <v>854</v>
      </c>
      <c r="G535" s="248"/>
      <c r="H535" s="251">
        <v>2.3660000000000001</v>
      </c>
      <c r="I535" s="252"/>
      <c r="J535" s="248"/>
      <c r="K535" s="248"/>
      <c r="L535" s="253"/>
      <c r="M535" s="254"/>
      <c r="N535" s="255"/>
      <c r="O535" s="255"/>
      <c r="P535" s="255"/>
      <c r="Q535" s="255"/>
      <c r="R535" s="255"/>
      <c r="S535" s="255"/>
      <c r="T535" s="256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7" t="s">
        <v>133</v>
      </c>
      <c r="AU535" s="257" t="s">
        <v>87</v>
      </c>
      <c r="AV535" s="14" t="s">
        <v>87</v>
      </c>
      <c r="AW535" s="14" t="s">
        <v>33</v>
      </c>
      <c r="AX535" s="14" t="s">
        <v>77</v>
      </c>
      <c r="AY535" s="257" t="s">
        <v>122</v>
      </c>
    </row>
    <row r="536" s="16" customFormat="1">
      <c r="A536" s="16"/>
      <c r="B536" s="282"/>
      <c r="C536" s="283"/>
      <c r="D536" s="232" t="s">
        <v>133</v>
      </c>
      <c r="E536" s="284" t="s">
        <v>1</v>
      </c>
      <c r="F536" s="285" t="s">
        <v>388</v>
      </c>
      <c r="G536" s="283"/>
      <c r="H536" s="286">
        <v>44.875999999999998</v>
      </c>
      <c r="I536" s="287"/>
      <c r="J536" s="283"/>
      <c r="K536" s="283"/>
      <c r="L536" s="288"/>
      <c r="M536" s="289"/>
      <c r="N536" s="290"/>
      <c r="O536" s="290"/>
      <c r="P536" s="290"/>
      <c r="Q536" s="290"/>
      <c r="R536" s="290"/>
      <c r="S536" s="290"/>
      <c r="T536" s="291"/>
      <c r="U536" s="16"/>
      <c r="V536" s="16"/>
      <c r="W536" s="16"/>
      <c r="X536" s="16"/>
      <c r="Y536" s="16"/>
      <c r="Z536" s="16"/>
      <c r="AA536" s="16"/>
      <c r="AB536" s="16"/>
      <c r="AC536" s="16"/>
      <c r="AD536" s="16"/>
      <c r="AE536" s="16"/>
      <c r="AT536" s="292" t="s">
        <v>133</v>
      </c>
      <c r="AU536" s="292" t="s">
        <v>87</v>
      </c>
      <c r="AV536" s="16" t="s">
        <v>141</v>
      </c>
      <c r="AW536" s="16" t="s">
        <v>33</v>
      </c>
      <c r="AX536" s="16" t="s">
        <v>77</v>
      </c>
      <c r="AY536" s="292" t="s">
        <v>122</v>
      </c>
    </row>
    <row r="537" s="14" customFormat="1">
      <c r="A537" s="14"/>
      <c r="B537" s="247"/>
      <c r="C537" s="248"/>
      <c r="D537" s="232" t="s">
        <v>133</v>
      </c>
      <c r="E537" s="249" t="s">
        <v>1</v>
      </c>
      <c r="F537" s="250" t="s">
        <v>855</v>
      </c>
      <c r="G537" s="248"/>
      <c r="H537" s="251">
        <v>2.516</v>
      </c>
      <c r="I537" s="252"/>
      <c r="J537" s="248"/>
      <c r="K537" s="248"/>
      <c r="L537" s="253"/>
      <c r="M537" s="254"/>
      <c r="N537" s="255"/>
      <c r="O537" s="255"/>
      <c r="P537" s="255"/>
      <c r="Q537" s="255"/>
      <c r="R537" s="255"/>
      <c r="S537" s="255"/>
      <c r="T537" s="256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7" t="s">
        <v>133</v>
      </c>
      <c r="AU537" s="257" t="s">
        <v>87</v>
      </c>
      <c r="AV537" s="14" t="s">
        <v>87</v>
      </c>
      <c r="AW537" s="14" t="s">
        <v>33</v>
      </c>
      <c r="AX537" s="14" t="s">
        <v>77</v>
      </c>
      <c r="AY537" s="257" t="s">
        <v>122</v>
      </c>
    </row>
    <row r="538" s="15" customFormat="1">
      <c r="A538" s="15"/>
      <c r="B538" s="261"/>
      <c r="C538" s="262"/>
      <c r="D538" s="232" t="s">
        <v>133</v>
      </c>
      <c r="E538" s="263" t="s">
        <v>1</v>
      </c>
      <c r="F538" s="264" t="s">
        <v>231</v>
      </c>
      <c r="G538" s="262"/>
      <c r="H538" s="265">
        <v>47.392000000000003</v>
      </c>
      <c r="I538" s="266"/>
      <c r="J538" s="262"/>
      <c r="K538" s="262"/>
      <c r="L538" s="267"/>
      <c r="M538" s="268"/>
      <c r="N538" s="269"/>
      <c r="O538" s="269"/>
      <c r="P538" s="269"/>
      <c r="Q538" s="269"/>
      <c r="R538" s="269"/>
      <c r="S538" s="269"/>
      <c r="T538" s="270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71" t="s">
        <v>133</v>
      </c>
      <c r="AU538" s="271" t="s">
        <v>87</v>
      </c>
      <c r="AV538" s="15" t="s">
        <v>146</v>
      </c>
      <c r="AW538" s="15" t="s">
        <v>33</v>
      </c>
      <c r="AX538" s="15" t="s">
        <v>85</v>
      </c>
      <c r="AY538" s="271" t="s">
        <v>122</v>
      </c>
    </row>
    <row r="539" s="2" customFormat="1" ht="16.5" customHeight="1">
      <c r="A539" s="39"/>
      <c r="B539" s="40"/>
      <c r="C539" s="219" t="s">
        <v>856</v>
      </c>
      <c r="D539" s="219" t="s">
        <v>125</v>
      </c>
      <c r="E539" s="220" t="s">
        <v>857</v>
      </c>
      <c r="F539" s="221" t="s">
        <v>858</v>
      </c>
      <c r="G539" s="222" t="s">
        <v>341</v>
      </c>
      <c r="H539" s="223">
        <v>805.66399999999999</v>
      </c>
      <c r="I539" s="224"/>
      <c r="J539" s="225">
        <f>ROUND(I539*H539,2)</f>
        <v>0</v>
      </c>
      <c r="K539" s="221" t="s">
        <v>129</v>
      </c>
      <c r="L539" s="45"/>
      <c r="M539" s="226" t="s">
        <v>1</v>
      </c>
      <c r="N539" s="227" t="s">
        <v>42</v>
      </c>
      <c r="O539" s="92"/>
      <c r="P539" s="228">
        <f>O539*H539</f>
        <v>0</v>
      </c>
      <c r="Q539" s="228">
        <v>0</v>
      </c>
      <c r="R539" s="228">
        <f>Q539*H539</f>
        <v>0</v>
      </c>
      <c r="S539" s="228">
        <v>0</v>
      </c>
      <c r="T539" s="229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30" t="s">
        <v>146</v>
      </c>
      <c r="AT539" s="230" t="s">
        <v>125</v>
      </c>
      <c r="AU539" s="230" t="s">
        <v>87</v>
      </c>
      <c r="AY539" s="18" t="s">
        <v>122</v>
      </c>
      <c r="BE539" s="231">
        <f>IF(N539="základní",J539,0)</f>
        <v>0</v>
      </c>
      <c r="BF539" s="231">
        <f>IF(N539="snížená",J539,0)</f>
        <v>0</v>
      </c>
      <c r="BG539" s="231">
        <f>IF(N539="zákl. přenesená",J539,0)</f>
        <v>0</v>
      </c>
      <c r="BH539" s="231">
        <f>IF(N539="sníž. přenesená",J539,0)</f>
        <v>0</v>
      </c>
      <c r="BI539" s="231">
        <f>IF(N539="nulová",J539,0)</f>
        <v>0</v>
      </c>
      <c r="BJ539" s="18" t="s">
        <v>85</v>
      </c>
      <c r="BK539" s="231">
        <f>ROUND(I539*H539,2)</f>
        <v>0</v>
      </c>
      <c r="BL539" s="18" t="s">
        <v>146</v>
      </c>
      <c r="BM539" s="230" t="s">
        <v>859</v>
      </c>
    </row>
    <row r="540" s="2" customFormat="1">
      <c r="A540" s="39"/>
      <c r="B540" s="40"/>
      <c r="C540" s="41"/>
      <c r="D540" s="232" t="s">
        <v>132</v>
      </c>
      <c r="E540" s="41"/>
      <c r="F540" s="233" t="s">
        <v>843</v>
      </c>
      <c r="G540" s="41"/>
      <c r="H540" s="41"/>
      <c r="I540" s="234"/>
      <c r="J540" s="41"/>
      <c r="K540" s="41"/>
      <c r="L540" s="45"/>
      <c r="M540" s="235"/>
      <c r="N540" s="236"/>
      <c r="O540" s="92"/>
      <c r="P540" s="92"/>
      <c r="Q540" s="92"/>
      <c r="R540" s="92"/>
      <c r="S540" s="92"/>
      <c r="T540" s="93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132</v>
      </c>
      <c r="AU540" s="18" t="s">
        <v>87</v>
      </c>
    </row>
    <row r="541" s="13" customFormat="1">
      <c r="A541" s="13"/>
      <c r="B541" s="237"/>
      <c r="C541" s="238"/>
      <c r="D541" s="232" t="s">
        <v>133</v>
      </c>
      <c r="E541" s="239" t="s">
        <v>1</v>
      </c>
      <c r="F541" s="240" t="s">
        <v>834</v>
      </c>
      <c r="G541" s="238"/>
      <c r="H541" s="239" t="s">
        <v>1</v>
      </c>
      <c r="I541" s="241"/>
      <c r="J541" s="238"/>
      <c r="K541" s="238"/>
      <c r="L541" s="242"/>
      <c r="M541" s="243"/>
      <c r="N541" s="244"/>
      <c r="O541" s="244"/>
      <c r="P541" s="244"/>
      <c r="Q541" s="244"/>
      <c r="R541" s="244"/>
      <c r="S541" s="244"/>
      <c r="T541" s="245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6" t="s">
        <v>133</v>
      </c>
      <c r="AU541" s="246" t="s">
        <v>87</v>
      </c>
      <c r="AV541" s="13" t="s">
        <v>85</v>
      </c>
      <c r="AW541" s="13" t="s">
        <v>33</v>
      </c>
      <c r="AX541" s="13" t="s">
        <v>77</v>
      </c>
      <c r="AY541" s="246" t="s">
        <v>122</v>
      </c>
    </row>
    <row r="542" s="14" customFormat="1">
      <c r="A542" s="14"/>
      <c r="B542" s="247"/>
      <c r="C542" s="248"/>
      <c r="D542" s="232" t="s">
        <v>133</v>
      </c>
      <c r="E542" s="249" t="s">
        <v>1</v>
      </c>
      <c r="F542" s="250" t="s">
        <v>860</v>
      </c>
      <c r="G542" s="248"/>
      <c r="H542" s="251">
        <v>722.66999999999996</v>
      </c>
      <c r="I542" s="252"/>
      <c r="J542" s="248"/>
      <c r="K542" s="248"/>
      <c r="L542" s="253"/>
      <c r="M542" s="254"/>
      <c r="N542" s="255"/>
      <c r="O542" s="255"/>
      <c r="P542" s="255"/>
      <c r="Q542" s="255"/>
      <c r="R542" s="255"/>
      <c r="S542" s="255"/>
      <c r="T542" s="256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7" t="s">
        <v>133</v>
      </c>
      <c r="AU542" s="257" t="s">
        <v>87</v>
      </c>
      <c r="AV542" s="14" t="s">
        <v>87</v>
      </c>
      <c r="AW542" s="14" t="s">
        <v>33</v>
      </c>
      <c r="AX542" s="14" t="s">
        <v>77</v>
      </c>
      <c r="AY542" s="257" t="s">
        <v>122</v>
      </c>
    </row>
    <row r="543" s="14" customFormat="1">
      <c r="A543" s="14"/>
      <c r="B543" s="247"/>
      <c r="C543" s="248"/>
      <c r="D543" s="232" t="s">
        <v>133</v>
      </c>
      <c r="E543" s="249" t="s">
        <v>1</v>
      </c>
      <c r="F543" s="250" t="s">
        <v>861</v>
      </c>
      <c r="G543" s="248"/>
      <c r="H543" s="251">
        <v>40.222000000000001</v>
      </c>
      <c r="I543" s="252"/>
      <c r="J543" s="248"/>
      <c r="K543" s="248"/>
      <c r="L543" s="253"/>
      <c r="M543" s="254"/>
      <c r="N543" s="255"/>
      <c r="O543" s="255"/>
      <c r="P543" s="255"/>
      <c r="Q543" s="255"/>
      <c r="R543" s="255"/>
      <c r="S543" s="255"/>
      <c r="T543" s="256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7" t="s">
        <v>133</v>
      </c>
      <c r="AU543" s="257" t="s">
        <v>87</v>
      </c>
      <c r="AV543" s="14" t="s">
        <v>87</v>
      </c>
      <c r="AW543" s="14" t="s">
        <v>33</v>
      </c>
      <c r="AX543" s="14" t="s">
        <v>77</v>
      </c>
      <c r="AY543" s="257" t="s">
        <v>122</v>
      </c>
    </row>
    <row r="544" s="14" customFormat="1">
      <c r="A544" s="14"/>
      <c r="B544" s="247"/>
      <c r="C544" s="248"/>
      <c r="D544" s="232" t="s">
        <v>133</v>
      </c>
      <c r="E544" s="249" t="s">
        <v>1</v>
      </c>
      <c r="F544" s="250" t="s">
        <v>862</v>
      </c>
      <c r="G544" s="248"/>
      <c r="H544" s="251">
        <v>42.771999999999998</v>
      </c>
      <c r="I544" s="252"/>
      <c r="J544" s="248"/>
      <c r="K544" s="248"/>
      <c r="L544" s="253"/>
      <c r="M544" s="254"/>
      <c r="N544" s="255"/>
      <c r="O544" s="255"/>
      <c r="P544" s="255"/>
      <c r="Q544" s="255"/>
      <c r="R544" s="255"/>
      <c r="S544" s="255"/>
      <c r="T544" s="256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7" t="s">
        <v>133</v>
      </c>
      <c r="AU544" s="257" t="s">
        <v>87</v>
      </c>
      <c r="AV544" s="14" t="s">
        <v>87</v>
      </c>
      <c r="AW544" s="14" t="s">
        <v>33</v>
      </c>
      <c r="AX544" s="14" t="s">
        <v>77</v>
      </c>
      <c r="AY544" s="257" t="s">
        <v>122</v>
      </c>
    </row>
    <row r="545" s="15" customFormat="1">
      <c r="A545" s="15"/>
      <c r="B545" s="261"/>
      <c r="C545" s="262"/>
      <c r="D545" s="232" t="s">
        <v>133</v>
      </c>
      <c r="E545" s="263" t="s">
        <v>1</v>
      </c>
      <c r="F545" s="264" t="s">
        <v>231</v>
      </c>
      <c r="G545" s="262"/>
      <c r="H545" s="265">
        <v>805.66399999999999</v>
      </c>
      <c r="I545" s="266"/>
      <c r="J545" s="262"/>
      <c r="K545" s="262"/>
      <c r="L545" s="267"/>
      <c r="M545" s="268"/>
      <c r="N545" s="269"/>
      <c r="O545" s="269"/>
      <c r="P545" s="269"/>
      <c r="Q545" s="269"/>
      <c r="R545" s="269"/>
      <c r="S545" s="269"/>
      <c r="T545" s="270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71" t="s">
        <v>133</v>
      </c>
      <c r="AU545" s="271" t="s">
        <v>87</v>
      </c>
      <c r="AV545" s="15" t="s">
        <v>146</v>
      </c>
      <c r="AW545" s="15" t="s">
        <v>33</v>
      </c>
      <c r="AX545" s="15" t="s">
        <v>85</v>
      </c>
      <c r="AY545" s="271" t="s">
        <v>122</v>
      </c>
    </row>
    <row r="546" s="2" customFormat="1" ht="16.5" customHeight="1">
      <c r="A546" s="39"/>
      <c r="B546" s="40"/>
      <c r="C546" s="219" t="s">
        <v>863</v>
      </c>
      <c r="D546" s="219" t="s">
        <v>125</v>
      </c>
      <c r="E546" s="220" t="s">
        <v>864</v>
      </c>
      <c r="F546" s="221" t="s">
        <v>865</v>
      </c>
      <c r="G546" s="222" t="s">
        <v>341</v>
      </c>
      <c r="H546" s="223">
        <v>26.248000000000001</v>
      </c>
      <c r="I546" s="224"/>
      <c r="J546" s="225">
        <f>ROUND(I546*H546,2)</f>
        <v>0</v>
      </c>
      <c r="K546" s="221" t="s">
        <v>129</v>
      </c>
      <c r="L546" s="45"/>
      <c r="M546" s="226" t="s">
        <v>1</v>
      </c>
      <c r="N546" s="227" t="s">
        <v>42</v>
      </c>
      <c r="O546" s="92"/>
      <c r="P546" s="228">
        <f>O546*H546</f>
        <v>0</v>
      </c>
      <c r="Q546" s="228">
        <v>0</v>
      </c>
      <c r="R546" s="228">
        <f>Q546*H546</f>
        <v>0</v>
      </c>
      <c r="S546" s="228">
        <v>0</v>
      </c>
      <c r="T546" s="229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0" t="s">
        <v>146</v>
      </c>
      <c r="AT546" s="230" t="s">
        <v>125</v>
      </c>
      <c r="AU546" s="230" t="s">
        <v>87</v>
      </c>
      <c r="AY546" s="18" t="s">
        <v>122</v>
      </c>
      <c r="BE546" s="231">
        <f>IF(N546="základní",J546,0)</f>
        <v>0</v>
      </c>
      <c r="BF546" s="231">
        <f>IF(N546="snížená",J546,0)</f>
        <v>0</v>
      </c>
      <c r="BG546" s="231">
        <f>IF(N546="zákl. přenesená",J546,0)</f>
        <v>0</v>
      </c>
      <c r="BH546" s="231">
        <f>IF(N546="sníž. přenesená",J546,0)</f>
        <v>0</v>
      </c>
      <c r="BI546" s="231">
        <f>IF(N546="nulová",J546,0)</f>
        <v>0</v>
      </c>
      <c r="BJ546" s="18" t="s">
        <v>85</v>
      </c>
      <c r="BK546" s="231">
        <f>ROUND(I546*H546,2)</f>
        <v>0</v>
      </c>
      <c r="BL546" s="18" t="s">
        <v>146</v>
      </c>
      <c r="BM546" s="230" t="s">
        <v>866</v>
      </c>
    </row>
    <row r="547" s="2" customFormat="1">
      <c r="A547" s="39"/>
      <c r="B547" s="40"/>
      <c r="C547" s="41"/>
      <c r="D547" s="232" t="s">
        <v>132</v>
      </c>
      <c r="E547" s="41"/>
      <c r="F547" s="233" t="s">
        <v>867</v>
      </c>
      <c r="G547" s="41"/>
      <c r="H547" s="41"/>
      <c r="I547" s="234"/>
      <c r="J547" s="41"/>
      <c r="K547" s="41"/>
      <c r="L547" s="45"/>
      <c r="M547" s="235"/>
      <c r="N547" s="236"/>
      <c r="O547" s="92"/>
      <c r="P547" s="92"/>
      <c r="Q547" s="92"/>
      <c r="R547" s="92"/>
      <c r="S547" s="92"/>
      <c r="T547" s="93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132</v>
      </c>
      <c r="AU547" s="18" t="s">
        <v>87</v>
      </c>
    </row>
    <row r="548" s="13" customFormat="1">
      <c r="A548" s="13"/>
      <c r="B548" s="237"/>
      <c r="C548" s="238"/>
      <c r="D548" s="232" t="s">
        <v>133</v>
      </c>
      <c r="E548" s="239" t="s">
        <v>1</v>
      </c>
      <c r="F548" s="240" t="s">
        <v>868</v>
      </c>
      <c r="G548" s="238"/>
      <c r="H548" s="239" t="s">
        <v>1</v>
      </c>
      <c r="I548" s="241"/>
      <c r="J548" s="238"/>
      <c r="K548" s="238"/>
      <c r="L548" s="242"/>
      <c r="M548" s="243"/>
      <c r="N548" s="244"/>
      <c r="O548" s="244"/>
      <c r="P548" s="244"/>
      <c r="Q548" s="244"/>
      <c r="R548" s="244"/>
      <c r="S548" s="244"/>
      <c r="T548" s="245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6" t="s">
        <v>133</v>
      </c>
      <c r="AU548" s="246" t="s">
        <v>87</v>
      </c>
      <c r="AV548" s="13" t="s">
        <v>85</v>
      </c>
      <c r="AW548" s="13" t="s">
        <v>33</v>
      </c>
      <c r="AX548" s="13" t="s">
        <v>77</v>
      </c>
      <c r="AY548" s="246" t="s">
        <v>122</v>
      </c>
    </row>
    <row r="549" s="14" customFormat="1">
      <c r="A549" s="14"/>
      <c r="B549" s="247"/>
      <c r="C549" s="248"/>
      <c r="D549" s="232" t="s">
        <v>133</v>
      </c>
      <c r="E549" s="249" t="s">
        <v>1</v>
      </c>
      <c r="F549" s="250" t="s">
        <v>869</v>
      </c>
      <c r="G549" s="248"/>
      <c r="H549" s="251">
        <v>26.166</v>
      </c>
      <c r="I549" s="252"/>
      <c r="J549" s="248"/>
      <c r="K549" s="248"/>
      <c r="L549" s="253"/>
      <c r="M549" s="254"/>
      <c r="N549" s="255"/>
      <c r="O549" s="255"/>
      <c r="P549" s="255"/>
      <c r="Q549" s="255"/>
      <c r="R549" s="255"/>
      <c r="S549" s="255"/>
      <c r="T549" s="256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7" t="s">
        <v>133</v>
      </c>
      <c r="AU549" s="257" t="s">
        <v>87</v>
      </c>
      <c r="AV549" s="14" t="s">
        <v>87</v>
      </c>
      <c r="AW549" s="14" t="s">
        <v>33</v>
      </c>
      <c r="AX549" s="14" t="s">
        <v>77</v>
      </c>
      <c r="AY549" s="257" t="s">
        <v>122</v>
      </c>
    </row>
    <row r="550" s="13" customFormat="1">
      <c r="A550" s="13"/>
      <c r="B550" s="237"/>
      <c r="C550" s="238"/>
      <c r="D550" s="232" t="s">
        <v>133</v>
      </c>
      <c r="E550" s="239" t="s">
        <v>1</v>
      </c>
      <c r="F550" s="240" t="s">
        <v>870</v>
      </c>
      <c r="G550" s="238"/>
      <c r="H550" s="239" t="s">
        <v>1</v>
      </c>
      <c r="I550" s="241"/>
      <c r="J550" s="238"/>
      <c r="K550" s="238"/>
      <c r="L550" s="242"/>
      <c r="M550" s="243"/>
      <c r="N550" s="244"/>
      <c r="O550" s="244"/>
      <c r="P550" s="244"/>
      <c r="Q550" s="244"/>
      <c r="R550" s="244"/>
      <c r="S550" s="244"/>
      <c r="T550" s="245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6" t="s">
        <v>133</v>
      </c>
      <c r="AU550" s="246" t="s">
        <v>87</v>
      </c>
      <c r="AV550" s="13" t="s">
        <v>85</v>
      </c>
      <c r="AW550" s="13" t="s">
        <v>33</v>
      </c>
      <c r="AX550" s="13" t="s">
        <v>77</v>
      </c>
      <c r="AY550" s="246" t="s">
        <v>122</v>
      </c>
    </row>
    <row r="551" s="14" customFormat="1">
      <c r="A551" s="14"/>
      <c r="B551" s="247"/>
      <c r="C551" s="248"/>
      <c r="D551" s="232" t="s">
        <v>133</v>
      </c>
      <c r="E551" s="249" t="s">
        <v>1</v>
      </c>
      <c r="F551" s="250" t="s">
        <v>871</v>
      </c>
      <c r="G551" s="248"/>
      <c r="H551" s="251">
        <v>0.082000000000000003</v>
      </c>
      <c r="I551" s="252"/>
      <c r="J551" s="248"/>
      <c r="K551" s="248"/>
      <c r="L551" s="253"/>
      <c r="M551" s="254"/>
      <c r="N551" s="255"/>
      <c r="O551" s="255"/>
      <c r="P551" s="255"/>
      <c r="Q551" s="255"/>
      <c r="R551" s="255"/>
      <c r="S551" s="255"/>
      <c r="T551" s="256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7" t="s">
        <v>133</v>
      </c>
      <c r="AU551" s="257" t="s">
        <v>87</v>
      </c>
      <c r="AV551" s="14" t="s">
        <v>87</v>
      </c>
      <c r="AW551" s="14" t="s">
        <v>33</v>
      </c>
      <c r="AX551" s="14" t="s">
        <v>77</v>
      </c>
      <c r="AY551" s="257" t="s">
        <v>122</v>
      </c>
    </row>
    <row r="552" s="15" customFormat="1">
      <c r="A552" s="15"/>
      <c r="B552" s="261"/>
      <c r="C552" s="262"/>
      <c r="D552" s="232" t="s">
        <v>133</v>
      </c>
      <c r="E552" s="263" t="s">
        <v>1</v>
      </c>
      <c r="F552" s="264" t="s">
        <v>231</v>
      </c>
      <c r="G552" s="262"/>
      <c r="H552" s="265">
        <v>26.248000000000001</v>
      </c>
      <c r="I552" s="266"/>
      <c r="J552" s="262"/>
      <c r="K552" s="262"/>
      <c r="L552" s="267"/>
      <c r="M552" s="268"/>
      <c r="N552" s="269"/>
      <c r="O552" s="269"/>
      <c r="P552" s="269"/>
      <c r="Q552" s="269"/>
      <c r="R552" s="269"/>
      <c r="S552" s="269"/>
      <c r="T552" s="270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71" t="s">
        <v>133</v>
      </c>
      <c r="AU552" s="271" t="s">
        <v>87</v>
      </c>
      <c r="AV552" s="15" t="s">
        <v>146</v>
      </c>
      <c r="AW552" s="15" t="s">
        <v>33</v>
      </c>
      <c r="AX552" s="15" t="s">
        <v>85</v>
      </c>
      <c r="AY552" s="271" t="s">
        <v>122</v>
      </c>
    </row>
    <row r="553" s="2" customFormat="1" ht="16.5" customHeight="1">
      <c r="A553" s="39"/>
      <c r="B553" s="40"/>
      <c r="C553" s="219" t="s">
        <v>872</v>
      </c>
      <c r="D553" s="219" t="s">
        <v>125</v>
      </c>
      <c r="E553" s="220" t="s">
        <v>873</v>
      </c>
      <c r="F553" s="221" t="s">
        <v>874</v>
      </c>
      <c r="G553" s="222" t="s">
        <v>341</v>
      </c>
      <c r="H553" s="223">
        <v>446.21600000000001</v>
      </c>
      <c r="I553" s="224"/>
      <c r="J553" s="225">
        <f>ROUND(I553*H553,2)</f>
        <v>0</v>
      </c>
      <c r="K553" s="221" t="s">
        <v>129</v>
      </c>
      <c r="L553" s="45"/>
      <c r="M553" s="226" t="s">
        <v>1</v>
      </c>
      <c r="N553" s="227" t="s">
        <v>42</v>
      </c>
      <c r="O553" s="92"/>
      <c r="P553" s="228">
        <f>O553*H553</f>
        <v>0</v>
      </c>
      <c r="Q553" s="228">
        <v>0</v>
      </c>
      <c r="R553" s="228">
        <f>Q553*H553</f>
        <v>0</v>
      </c>
      <c r="S553" s="228">
        <v>0</v>
      </c>
      <c r="T553" s="229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0" t="s">
        <v>146</v>
      </c>
      <c r="AT553" s="230" t="s">
        <v>125</v>
      </c>
      <c r="AU553" s="230" t="s">
        <v>87</v>
      </c>
      <c r="AY553" s="18" t="s">
        <v>122</v>
      </c>
      <c r="BE553" s="231">
        <f>IF(N553="základní",J553,0)</f>
        <v>0</v>
      </c>
      <c r="BF553" s="231">
        <f>IF(N553="snížená",J553,0)</f>
        <v>0</v>
      </c>
      <c r="BG553" s="231">
        <f>IF(N553="zákl. přenesená",J553,0)</f>
        <v>0</v>
      </c>
      <c r="BH553" s="231">
        <f>IF(N553="sníž. přenesená",J553,0)</f>
        <v>0</v>
      </c>
      <c r="BI553" s="231">
        <f>IF(N553="nulová",J553,0)</f>
        <v>0</v>
      </c>
      <c r="BJ553" s="18" t="s">
        <v>85</v>
      </c>
      <c r="BK553" s="231">
        <f>ROUND(I553*H553,2)</f>
        <v>0</v>
      </c>
      <c r="BL553" s="18" t="s">
        <v>146</v>
      </c>
      <c r="BM553" s="230" t="s">
        <v>875</v>
      </c>
    </row>
    <row r="554" s="2" customFormat="1">
      <c r="A554" s="39"/>
      <c r="B554" s="40"/>
      <c r="C554" s="41"/>
      <c r="D554" s="232" t="s">
        <v>132</v>
      </c>
      <c r="E554" s="41"/>
      <c r="F554" s="233" t="s">
        <v>876</v>
      </c>
      <c r="G554" s="41"/>
      <c r="H554" s="41"/>
      <c r="I554" s="234"/>
      <c r="J554" s="41"/>
      <c r="K554" s="41"/>
      <c r="L554" s="45"/>
      <c r="M554" s="235"/>
      <c r="N554" s="236"/>
      <c r="O554" s="92"/>
      <c r="P554" s="92"/>
      <c r="Q554" s="92"/>
      <c r="R554" s="92"/>
      <c r="S554" s="92"/>
      <c r="T554" s="93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132</v>
      </c>
      <c r="AU554" s="18" t="s">
        <v>87</v>
      </c>
    </row>
    <row r="555" s="13" customFormat="1">
      <c r="A555" s="13"/>
      <c r="B555" s="237"/>
      <c r="C555" s="238"/>
      <c r="D555" s="232" t="s">
        <v>133</v>
      </c>
      <c r="E555" s="239" t="s">
        <v>1</v>
      </c>
      <c r="F555" s="240" t="s">
        <v>868</v>
      </c>
      <c r="G555" s="238"/>
      <c r="H555" s="239" t="s">
        <v>1</v>
      </c>
      <c r="I555" s="241"/>
      <c r="J555" s="238"/>
      <c r="K555" s="238"/>
      <c r="L555" s="242"/>
      <c r="M555" s="243"/>
      <c r="N555" s="244"/>
      <c r="O555" s="244"/>
      <c r="P555" s="244"/>
      <c r="Q555" s="244"/>
      <c r="R555" s="244"/>
      <c r="S555" s="244"/>
      <c r="T555" s="245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6" t="s">
        <v>133</v>
      </c>
      <c r="AU555" s="246" t="s">
        <v>87</v>
      </c>
      <c r="AV555" s="13" t="s">
        <v>85</v>
      </c>
      <c r="AW555" s="13" t="s">
        <v>33</v>
      </c>
      <c r="AX555" s="13" t="s">
        <v>77</v>
      </c>
      <c r="AY555" s="246" t="s">
        <v>122</v>
      </c>
    </row>
    <row r="556" s="14" customFormat="1">
      <c r="A556" s="14"/>
      <c r="B556" s="247"/>
      <c r="C556" s="248"/>
      <c r="D556" s="232" t="s">
        <v>133</v>
      </c>
      <c r="E556" s="249" t="s">
        <v>1</v>
      </c>
      <c r="F556" s="250" t="s">
        <v>877</v>
      </c>
      <c r="G556" s="248"/>
      <c r="H556" s="251">
        <v>444.822</v>
      </c>
      <c r="I556" s="252"/>
      <c r="J556" s="248"/>
      <c r="K556" s="248"/>
      <c r="L556" s="253"/>
      <c r="M556" s="254"/>
      <c r="N556" s="255"/>
      <c r="O556" s="255"/>
      <c r="P556" s="255"/>
      <c r="Q556" s="255"/>
      <c r="R556" s="255"/>
      <c r="S556" s="255"/>
      <c r="T556" s="256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7" t="s">
        <v>133</v>
      </c>
      <c r="AU556" s="257" t="s">
        <v>87</v>
      </c>
      <c r="AV556" s="14" t="s">
        <v>87</v>
      </c>
      <c r="AW556" s="14" t="s">
        <v>33</v>
      </c>
      <c r="AX556" s="14" t="s">
        <v>77</v>
      </c>
      <c r="AY556" s="257" t="s">
        <v>122</v>
      </c>
    </row>
    <row r="557" s="13" customFormat="1">
      <c r="A557" s="13"/>
      <c r="B557" s="237"/>
      <c r="C557" s="238"/>
      <c r="D557" s="232" t="s">
        <v>133</v>
      </c>
      <c r="E557" s="239" t="s">
        <v>1</v>
      </c>
      <c r="F557" s="240" t="s">
        <v>870</v>
      </c>
      <c r="G557" s="238"/>
      <c r="H557" s="239" t="s">
        <v>1</v>
      </c>
      <c r="I557" s="241"/>
      <c r="J557" s="238"/>
      <c r="K557" s="238"/>
      <c r="L557" s="242"/>
      <c r="M557" s="243"/>
      <c r="N557" s="244"/>
      <c r="O557" s="244"/>
      <c r="P557" s="244"/>
      <c r="Q557" s="244"/>
      <c r="R557" s="244"/>
      <c r="S557" s="244"/>
      <c r="T557" s="245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6" t="s">
        <v>133</v>
      </c>
      <c r="AU557" s="246" t="s">
        <v>87</v>
      </c>
      <c r="AV557" s="13" t="s">
        <v>85</v>
      </c>
      <c r="AW557" s="13" t="s">
        <v>33</v>
      </c>
      <c r="AX557" s="13" t="s">
        <v>77</v>
      </c>
      <c r="AY557" s="246" t="s">
        <v>122</v>
      </c>
    </row>
    <row r="558" s="14" customFormat="1">
      <c r="A558" s="14"/>
      <c r="B558" s="247"/>
      <c r="C558" s="248"/>
      <c r="D558" s="232" t="s">
        <v>133</v>
      </c>
      <c r="E558" s="249" t="s">
        <v>1</v>
      </c>
      <c r="F558" s="250" t="s">
        <v>878</v>
      </c>
      <c r="G558" s="248"/>
      <c r="H558" s="251">
        <v>1.3939999999999999</v>
      </c>
      <c r="I558" s="252"/>
      <c r="J558" s="248"/>
      <c r="K558" s="248"/>
      <c r="L558" s="253"/>
      <c r="M558" s="254"/>
      <c r="N558" s="255"/>
      <c r="O558" s="255"/>
      <c r="P558" s="255"/>
      <c r="Q558" s="255"/>
      <c r="R558" s="255"/>
      <c r="S558" s="255"/>
      <c r="T558" s="256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7" t="s">
        <v>133</v>
      </c>
      <c r="AU558" s="257" t="s">
        <v>87</v>
      </c>
      <c r="AV558" s="14" t="s">
        <v>87</v>
      </c>
      <c r="AW558" s="14" t="s">
        <v>33</v>
      </c>
      <c r="AX558" s="14" t="s">
        <v>77</v>
      </c>
      <c r="AY558" s="257" t="s">
        <v>122</v>
      </c>
    </row>
    <row r="559" s="15" customFormat="1">
      <c r="A559" s="15"/>
      <c r="B559" s="261"/>
      <c r="C559" s="262"/>
      <c r="D559" s="232" t="s">
        <v>133</v>
      </c>
      <c r="E559" s="263" t="s">
        <v>1</v>
      </c>
      <c r="F559" s="264" t="s">
        <v>231</v>
      </c>
      <c r="G559" s="262"/>
      <c r="H559" s="265">
        <v>446.21600000000001</v>
      </c>
      <c r="I559" s="266"/>
      <c r="J559" s="262"/>
      <c r="K559" s="262"/>
      <c r="L559" s="267"/>
      <c r="M559" s="268"/>
      <c r="N559" s="269"/>
      <c r="O559" s="269"/>
      <c r="P559" s="269"/>
      <c r="Q559" s="269"/>
      <c r="R559" s="269"/>
      <c r="S559" s="269"/>
      <c r="T559" s="270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71" t="s">
        <v>133</v>
      </c>
      <c r="AU559" s="271" t="s">
        <v>87</v>
      </c>
      <c r="AV559" s="15" t="s">
        <v>146</v>
      </c>
      <c r="AW559" s="15" t="s">
        <v>33</v>
      </c>
      <c r="AX559" s="15" t="s">
        <v>85</v>
      </c>
      <c r="AY559" s="271" t="s">
        <v>122</v>
      </c>
    </row>
    <row r="560" s="2" customFormat="1" ht="21.75" customHeight="1">
      <c r="A560" s="39"/>
      <c r="B560" s="40"/>
      <c r="C560" s="219" t="s">
        <v>879</v>
      </c>
      <c r="D560" s="219" t="s">
        <v>125</v>
      </c>
      <c r="E560" s="220" t="s">
        <v>880</v>
      </c>
      <c r="F560" s="221" t="s">
        <v>881</v>
      </c>
      <c r="G560" s="222" t="s">
        <v>341</v>
      </c>
      <c r="H560" s="223">
        <v>71.042000000000002</v>
      </c>
      <c r="I560" s="224"/>
      <c r="J560" s="225">
        <f>ROUND(I560*H560,2)</f>
        <v>0</v>
      </c>
      <c r="K560" s="221" t="s">
        <v>129</v>
      </c>
      <c r="L560" s="45"/>
      <c r="M560" s="226" t="s">
        <v>1</v>
      </c>
      <c r="N560" s="227" t="s">
        <v>42</v>
      </c>
      <c r="O560" s="92"/>
      <c r="P560" s="228">
        <f>O560*H560</f>
        <v>0</v>
      </c>
      <c r="Q560" s="228">
        <v>0</v>
      </c>
      <c r="R560" s="228">
        <f>Q560*H560</f>
        <v>0</v>
      </c>
      <c r="S560" s="228">
        <v>0</v>
      </c>
      <c r="T560" s="229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0" t="s">
        <v>146</v>
      </c>
      <c r="AT560" s="230" t="s">
        <v>125</v>
      </c>
      <c r="AU560" s="230" t="s">
        <v>87</v>
      </c>
      <c r="AY560" s="18" t="s">
        <v>122</v>
      </c>
      <c r="BE560" s="231">
        <f>IF(N560="základní",J560,0)</f>
        <v>0</v>
      </c>
      <c r="BF560" s="231">
        <f>IF(N560="snížená",J560,0)</f>
        <v>0</v>
      </c>
      <c r="BG560" s="231">
        <f>IF(N560="zákl. přenesená",J560,0)</f>
        <v>0</v>
      </c>
      <c r="BH560" s="231">
        <f>IF(N560="sníž. přenesená",J560,0)</f>
        <v>0</v>
      </c>
      <c r="BI560" s="231">
        <f>IF(N560="nulová",J560,0)</f>
        <v>0</v>
      </c>
      <c r="BJ560" s="18" t="s">
        <v>85</v>
      </c>
      <c r="BK560" s="231">
        <f>ROUND(I560*H560,2)</f>
        <v>0</v>
      </c>
      <c r="BL560" s="18" t="s">
        <v>146</v>
      </c>
      <c r="BM560" s="230" t="s">
        <v>882</v>
      </c>
    </row>
    <row r="561" s="2" customFormat="1">
      <c r="A561" s="39"/>
      <c r="B561" s="40"/>
      <c r="C561" s="41"/>
      <c r="D561" s="232" t="s">
        <v>132</v>
      </c>
      <c r="E561" s="41"/>
      <c r="F561" s="233" t="s">
        <v>883</v>
      </c>
      <c r="G561" s="41"/>
      <c r="H561" s="41"/>
      <c r="I561" s="234"/>
      <c r="J561" s="41"/>
      <c r="K561" s="41"/>
      <c r="L561" s="45"/>
      <c r="M561" s="235"/>
      <c r="N561" s="236"/>
      <c r="O561" s="92"/>
      <c r="P561" s="92"/>
      <c r="Q561" s="92"/>
      <c r="R561" s="92"/>
      <c r="S561" s="92"/>
      <c r="T561" s="93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132</v>
      </c>
      <c r="AU561" s="18" t="s">
        <v>87</v>
      </c>
    </row>
    <row r="562" s="14" customFormat="1">
      <c r="A562" s="14"/>
      <c r="B562" s="247"/>
      <c r="C562" s="248"/>
      <c r="D562" s="232" t="s">
        <v>133</v>
      </c>
      <c r="E562" s="249" t="s">
        <v>1</v>
      </c>
      <c r="F562" s="250" t="s">
        <v>884</v>
      </c>
      <c r="G562" s="248"/>
      <c r="H562" s="251">
        <v>44.875999999999998</v>
      </c>
      <c r="I562" s="252"/>
      <c r="J562" s="248"/>
      <c r="K562" s="248"/>
      <c r="L562" s="253"/>
      <c r="M562" s="254"/>
      <c r="N562" s="255"/>
      <c r="O562" s="255"/>
      <c r="P562" s="255"/>
      <c r="Q562" s="255"/>
      <c r="R562" s="255"/>
      <c r="S562" s="255"/>
      <c r="T562" s="256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7" t="s">
        <v>133</v>
      </c>
      <c r="AU562" s="257" t="s">
        <v>87</v>
      </c>
      <c r="AV562" s="14" t="s">
        <v>87</v>
      </c>
      <c r="AW562" s="14" t="s">
        <v>33</v>
      </c>
      <c r="AX562" s="14" t="s">
        <v>77</v>
      </c>
      <c r="AY562" s="257" t="s">
        <v>122</v>
      </c>
    </row>
    <row r="563" s="14" customFormat="1">
      <c r="A563" s="14"/>
      <c r="B563" s="247"/>
      <c r="C563" s="248"/>
      <c r="D563" s="232" t="s">
        <v>133</v>
      </c>
      <c r="E563" s="249" t="s">
        <v>1</v>
      </c>
      <c r="F563" s="250" t="s">
        <v>869</v>
      </c>
      <c r="G563" s="248"/>
      <c r="H563" s="251">
        <v>26.166</v>
      </c>
      <c r="I563" s="252"/>
      <c r="J563" s="248"/>
      <c r="K563" s="248"/>
      <c r="L563" s="253"/>
      <c r="M563" s="254"/>
      <c r="N563" s="255"/>
      <c r="O563" s="255"/>
      <c r="P563" s="255"/>
      <c r="Q563" s="255"/>
      <c r="R563" s="255"/>
      <c r="S563" s="255"/>
      <c r="T563" s="256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7" t="s">
        <v>133</v>
      </c>
      <c r="AU563" s="257" t="s">
        <v>87</v>
      </c>
      <c r="AV563" s="14" t="s">
        <v>87</v>
      </c>
      <c r="AW563" s="14" t="s">
        <v>33</v>
      </c>
      <c r="AX563" s="14" t="s">
        <v>77</v>
      </c>
      <c r="AY563" s="257" t="s">
        <v>122</v>
      </c>
    </row>
    <row r="564" s="15" customFormat="1">
      <c r="A564" s="15"/>
      <c r="B564" s="261"/>
      <c r="C564" s="262"/>
      <c r="D564" s="232" t="s">
        <v>133</v>
      </c>
      <c r="E564" s="263" t="s">
        <v>1</v>
      </c>
      <c r="F564" s="264" t="s">
        <v>231</v>
      </c>
      <c r="G564" s="262"/>
      <c r="H564" s="265">
        <v>71.042000000000002</v>
      </c>
      <c r="I564" s="266"/>
      <c r="J564" s="262"/>
      <c r="K564" s="262"/>
      <c r="L564" s="267"/>
      <c r="M564" s="268"/>
      <c r="N564" s="269"/>
      <c r="O564" s="269"/>
      <c r="P564" s="269"/>
      <c r="Q564" s="269"/>
      <c r="R564" s="269"/>
      <c r="S564" s="269"/>
      <c r="T564" s="270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71" t="s">
        <v>133</v>
      </c>
      <c r="AU564" s="271" t="s">
        <v>87</v>
      </c>
      <c r="AV564" s="15" t="s">
        <v>146</v>
      </c>
      <c r="AW564" s="15" t="s">
        <v>33</v>
      </c>
      <c r="AX564" s="15" t="s">
        <v>85</v>
      </c>
      <c r="AY564" s="271" t="s">
        <v>122</v>
      </c>
    </row>
    <row r="565" s="2" customFormat="1" ht="21.75" customHeight="1">
      <c r="A565" s="39"/>
      <c r="B565" s="40"/>
      <c r="C565" s="219" t="s">
        <v>885</v>
      </c>
      <c r="D565" s="219" t="s">
        <v>125</v>
      </c>
      <c r="E565" s="220" t="s">
        <v>886</v>
      </c>
      <c r="F565" s="221" t="s">
        <v>887</v>
      </c>
      <c r="G565" s="222" t="s">
        <v>341</v>
      </c>
      <c r="H565" s="223">
        <v>2.516</v>
      </c>
      <c r="I565" s="224"/>
      <c r="J565" s="225">
        <f>ROUND(I565*H565,2)</f>
        <v>0</v>
      </c>
      <c r="K565" s="221" t="s">
        <v>129</v>
      </c>
      <c r="L565" s="45"/>
      <c r="M565" s="226" t="s">
        <v>1</v>
      </c>
      <c r="N565" s="227" t="s">
        <v>42</v>
      </c>
      <c r="O565" s="92"/>
      <c r="P565" s="228">
        <f>O565*H565</f>
        <v>0</v>
      </c>
      <c r="Q565" s="228">
        <v>0</v>
      </c>
      <c r="R565" s="228">
        <f>Q565*H565</f>
        <v>0</v>
      </c>
      <c r="S565" s="228">
        <v>0</v>
      </c>
      <c r="T565" s="229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30" t="s">
        <v>146</v>
      </c>
      <c r="AT565" s="230" t="s">
        <v>125</v>
      </c>
      <c r="AU565" s="230" t="s">
        <v>87</v>
      </c>
      <c r="AY565" s="18" t="s">
        <v>122</v>
      </c>
      <c r="BE565" s="231">
        <f>IF(N565="základní",J565,0)</f>
        <v>0</v>
      </c>
      <c r="BF565" s="231">
        <f>IF(N565="snížená",J565,0)</f>
        <v>0</v>
      </c>
      <c r="BG565" s="231">
        <f>IF(N565="zákl. přenesená",J565,0)</f>
        <v>0</v>
      </c>
      <c r="BH565" s="231">
        <f>IF(N565="sníž. přenesená",J565,0)</f>
        <v>0</v>
      </c>
      <c r="BI565" s="231">
        <f>IF(N565="nulová",J565,0)</f>
        <v>0</v>
      </c>
      <c r="BJ565" s="18" t="s">
        <v>85</v>
      </c>
      <c r="BK565" s="231">
        <f>ROUND(I565*H565,2)</f>
        <v>0</v>
      </c>
      <c r="BL565" s="18" t="s">
        <v>146</v>
      </c>
      <c r="BM565" s="230" t="s">
        <v>888</v>
      </c>
    </row>
    <row r="566" s="2" customFormat="1">
      <c r="A566" s="39"/>
      <c r="B566" s="40"/>
      <c r="C566" s="41"/>
      <c r="D566" s="232" t="s">
        <v>132</v>
      </c>
      <c r="E566" s="41"/>
      <c r="F566" s="233" t="s">
        <v>889</v>
      </c>
      <c r="G566" s="41"/>
      <c r="H566" s="41"/>
      <c r="I566" s="234"/>
      <c r="J566" s="41"/>
      <c r="K566" s="41"/>
      <c r="L566" s="45"/>
      <c r="M566" s="235"/>
      <c r="N566" s="236"/>
      <c r="O566" s="92"/>
      <c r="P566" s="92"/>
      <c r="Q566" s="92"/>
      <c r="R566" s="92"/>
      <c r="S566" s="92"/>
      <c r="T566" s="93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132</v>
      </c>
      <c r="AU566" s="18" t="s">
        <v>87</v>
      </c>
    </row>
    <row r="567" s="14" customFormat="1">
      <c r="A567" s="14"/>
      <c r="B567" s="247"/>
      <c r="C567" s="248"/>
      <c r="D567" s="232" t="s">
        <v>133</v>
      </c>
      <c r="E567" s="249" t="s">
        <v>1</v>
      </c>
      <c r="F567" s="250" t="s">
        <v>890</v>
      </c>
      <c r="G567" s="248"/>
      <c r="H567" s="251">
        <v>2.516</v>
      </c>
      <c r="I567" s="252"/>
      <c r="J567" s="248"/>
      <c r="K567" s="248"/>
      <c r="L567" s="253"/>
      <c r="M567" s="254"/>
      <c r="N567" s="255"/>
      <c r="O567" s="255"/>
      <c r="P567" s="255"/>
      <c r="Q567" s="255"/>
      <c r="R567" s="255"/>
      <c r="S567" s="255"/>
      <c r="T567" s="256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7" t="s">
        <v>133</v>
      </c>
      <c r="AU567" s="257" t="s">
        <v>87</v>
      </c>
      <c r="AV567" s="14" t="s">
        <v>87</v>
      </c>
      <c r="AW567" s="14" t="s">
        <v>33</v>
      </c>
      <c r="AX567" s="14" t="s">
        <v>85</v>
      </c>
      <c r="AY567" s="257" t="s">
        <v>122</v>
      </c>
    </row>
    <row r="568" s="13" customFormat="1">
      <c r="A568" s="13"/>
      <c r="B568" s="237"/>
      <c r="C568" s="238"/>
      <c r="D568" s="232" t="s">
        <v>133</v>
      </c>
      <c r="E568" s="239" t="s">
        <v>1</v>
      </c>
      <c r="F568" s="240" t="s">
        <v>891</v>
      </c>
      <c r="G568" s="238"/>
      <c r="H568" s="239" t="s">
        <v>1</v>
      </c>
      <c r="I568" s="241"/>
      <c r="J568" s="238"/>
      <c r="K568" s="238"/>
      <c r="L568" s="242"/>
      <c r="M568" s="243"/>
      <c r="N568" s="244"/>
      <c r="O568" s="244"/>
      <c r="P568" s="244"/>
      <c r="Q568" s="244"/>
      <c r="R568" s="244"/>
      <c r="S568" s="244"/>
      <c r="T568" s="245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6" t="s">
        <v>133</v>
      </c>
      <c r="AU568" s="246" t="s">
        <v>87</v>
      </c>
      <c r="AV568" s="13" t="s">
        <v>85</v>
      </c>
      <c r="AW568" s="13" t="s">
        <v>33</v>
      </c>
      <c r="AX568" s="13" t="s">
        <v>77</v>
      </c>
      <c r="AY568" s="246" t="s">
        <v>122</v>
      </c>
    </row>
    <row r="569" s="2" customFormat="1" ht="16.5" customHeight="1">
      <c r="A569" s="39"/>
      <c r="B569" s="40"/>
      <c r="C569" s="219" t="s">
        <v>88</v>
      </c>
      <c r="D569" s="219" t="s">
        <v>125</v>
      </c>
      <c r="E569" s="220" t="s">
        <v>892</v>
      </c>
      <c r="F569" s="221" t="s">
        <v>340</v>
      </c>
      <c r="G569" s="222" t="s">
        <v>341</v>
      </c>
      <c r="H569" s="223">
        <v>10.327</v>
      </c>
      <c r="I569" s="224"/>
      <c r="J569" s="225">
        <f>ROUND(I569*H569,2)</f>
        <v>0</v>
      </c>
      <c r="K569" s="221" t="s">
        <v>129</v>
      </c>
      <c r="L569" s="45"/>
      <c r="M569" s="226" t="s">
        <v>1</v>
      </c>
      <c r="N569" s="227" t="s">
        <v>42</v>
      </c>
      <c r="O569" s="92"/>
      <c r="P569" s="228">
        <f>O569*H569</f>
        <v>0</v>
      </c>
      <c r="Q569" s="228">
        <v>0</v>
      </c>
      <c r="R569" s="228">
        <f>Q569*H569</f>
        <v>0</v>
      </c>
      <c r="S569" s="228">
        <v>0</v>
      </c>
      <c r="T569" s="229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0" t="s">
        <v>146</v>
      </c>
      <c r="AT569" s="230" t="s">
        <v>125</v>
      </c>
      <c r="AU569" s="230" t="s">
        <v>87</v>
      </c>
      <c r="AY569" s="18" t="s">
        <v>122</v>
      </c>
      <c r="BE569" s="231">
        <f>IF(N569="základní",J569,0)</f>
        <v>0</v>
      </c>
      <c r="BF569" s="231">
        <f>IF(N569="snížená",J569,0)</f>
        <v>0</v>
      </c>
      <c r="BG569" s="231">
        <f>IF(N569="zákl. přenesená",J569,0)</f>
        <v>0</v>
      </c>
      <c r="BH569" s="231">
        <f>IF(N569="sníž. přenesená",J569,0)</f>
        <v>0</v>
      </c>
      <c r="BI569" s="231">
        <f>IF(N569="nulová",J569,0)</f>
        <v>0</v>
      </c>
      <c r="BJ569" s="18" t="s">
        <v>85</v>
      </c>
      <c r="BK569" s="231">
        <f>ROUND(I569*H569,2)</f>
        <v>0</v>
      </c>
      <c r="BL569" s="18" t="s">
        <v>146</v>
      </c>
      <c r="BM569" s="230" t="s">
        <v>893</v>
      </c>
    </row>
    <row r="570" s="2" customFormat="1">
      <c r="A570" s="39"/>
      <c r="B570" s="40"/>
      <c r="C570" s="41"/>
      <c r="D570" s="232" t="s">
        <v>132</v>
      </c>
      <c r="E570" s="41"/>
      <c r="F570" s="233" t="s">
        <v>343</v>
      </c>
      <c r="G570" s="41"/>
      <c r="H570" s="41"/>
      <c r="I570" s="234"/>
      <c r="J570" s="41"/>
      <c r="K570" s="41"/>
      <c r="L570" s="45"/>
      <c r="M570" s="235"/>
      <c r="N570" s="236"/>
      <c r="O570" s="92"/>
      <c r="P570" s="92"/>
      <c r="Q570" s="92"/>
      <c r="R570" s="92"/>
      <c r="S570" s="92"/>
      <c r="T570" s="93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132</v>
      </c>
      <c r="AU570" s="18" t="s">
        <v>87</v>
      </c>
    </row>
    <row r="571" s="14" customFormat="1">
      <c r="A571" s="14"/>
      <c r="B571" s="247"/>
      <c r="C571" s="248"/>
      <c r="D571" s="232" t="s">
        <v>133</v>
      </c>
      <c r="E571" s="249" t="s">
        <v>1</v>
      </c>
      <c r="F571" s="250" t="s">
        <v>894</v>
      </c>
      <c r="G571" s="248"/>
      <c r="H571" s="251">
        <v>9.6479999999999997</v>
      </c>
      <c r="I571" s="252"/>
      <c r="J571" s="248"/>
      <c r="K571" s="248"/>
      <c r="L571" s="253"/>
      <c r="M571" s="254"/>
      <c r="N571" s="255"/>
      <c r="O571" s="255"/>
      <c r="P571" s="255"/>
      <c r="Q571" s="255"/>
      <c r="R571" s="255"/>
      <c r="S571" s="255"/>
      <c r="T571" s="256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7" t="s">
        <v>133</v>
      </c>
      <c r="AU571" s="257" t="s">
        <v>87</v>
      </c>
      <c r="AV571" s="14" t="s">
        <v>87</v>
      </c>
      <c r="AW571" s="14" t="s">
        <v>33</v>
      </c>
      <c r="AX571" s="14" t="s">
        <v>77</v>
      </c>
      <c r="AY571" s="257" t="s">
        <v>122</v>
      </c>
    </row>
    <row r="572" s="14" customFormat="1">
      <c r="A572" s="14"/>
      <c r="B572" s="247"/>
      <c r="C572" s="248"/>
      <c r="D572" s="232" t="s">
        <v>133</v>
      </c>
      <c r="E572" s="249" t="s">
        <v>1</v>
      </c>
      <c r="F572" s="250" t="s">
        <v>895</v>
      </c>
      <c r="G572" s="248"/>
      <c r="H572" s="251">
        <v>0.67900000000000005</v>
      </c>
      <c r="I572" s="252"/>
      <c r="J572" s="248"/>
      <c r="K572" s="248"/>
      <c r="L572" s="253"/>
      <c r="M572" s="254"/>
      <c r="N572" s="255"/>
      <c r="O572" s="255"/>
      <c r="P572" s="255"/>
      <c r="Q572" s="255"/>
      <c r="R572" s="255"/>
      <c r="S572" s="255"/>
      <c r="T572" s="256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7" t="s">
        <v>133</v>
      </c>
      <c r="AU572" s="257" t="s">
        <v>87</v>
      </c>
      <c r="AV572" s="14" t="s">
        <v>87</v>
      </c>
      <c r="AW572" s="14" t="s">
        <v>33</v>
      </c>
      <c r="AX572" s="14" t="s">
        <v>77</v>
      </c>
      <c r="AY572" s="257" t="s">
        <v>122</v>
      </c>
    </row>
    <row r="573" s="15" customFormat="1">
      <c r="A573" s="15"/>
      <c r="B573" s="261"/>
      <c r="C573" s="262"/>
      <c r="D573" s="232" t="s">
        <v>133</v>
      </c>
      <c r="E573" s="263" t="s">
        <v>1</v>
      </c>
      <c r="F573" s="264" t="s">
        <v>231</v>
      </c>
      <c r="G573" s="262"/>
      <c r="H573" s="265">
        <v>10.327</v>
      </c>
      <c r="I573" s="266"/>
      <c r="J573" s="262"/>
      <c r="K573" s="262"/>
      <c r="L573" s="267"/>
      <c r="M573" s="268"/>
      <c r="N573" s="269"/>
      <c r="O573" s="269"/>
      <c r="P573" s="269"/>
      <c r="Q573" s="269"/>
      <c r="R573" s="269"/>
      <c r="S573" s="269"/>
      <c r="T573" s="270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71" t="s">
        <v>133</v>
      </c>
      <c r="AU573" s="271" t="s">
        <v>87</v>
      </c>
      <c r="AV573" s="15" t="s">
        <v>146</v>
      </c>
      <c r="AW573" s="15" t="s">
        <v>33</v>
      </c>
      <c r="AX573" s="15" t="s">
        <v>85</v>
      </c>
      <c r="AY573" s="271" t="s">
        <v>122</v>
      </c>
    </row>
    <row r="574" s="12" customFormat="1" ht="22.8" customHeight="1">
      <c r="A574" s="12"/>
      <c r="B574" s="203"/>
      <c r="C574" s="204"/>
      <c r="D574" s="205" t="s">
        <v>76</v>
      </c>
      <c r="E574" s="217" t="s">
        <v>896</v>
      </c>
      <c r="F574" s="217" t="s">
        <v>897</v>
      </c>
      <c r="G574" s="204"/>
      <c r="H574" s="204"/>
      <c r="I574" s="207"/>
      <c r="J574" s="218">
        <f>BK574</f>
        <v>0</v>
      </c>
      <c r="K574" s="204"/>
      <c r="L574" s="209"/>
      <c r="M574" s="210"/>
      <c r="N574" s="211"/>
      <c r="O574" s="211"/>
      <c r="P574" s="212">
        <f>SUM(P575:P576)</f>
        <v>0</v>
      </c>
      <c r="Q574" s="211"/>
      <c r="R574" s="212">
        <f>SUM(R575:R576)</f>
        <v>0</v>
      </c>
      <c r="S574" s="211"/>
      <c r="T574" s="213">
        <f>SUM(T575:T576)</f>
        <v>0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214" t="s">
        <v>85</v>
      </c>
      <c r="AT574" s="215" t="s">
        <v>76</v>
      </c>
      <c r="AU574" s="215" t="s">
        <v>85</v>
      </c>
      <c r="AY574" s="214" t="s">
        <v>122</v>
      </c>
      <c r="BK574" s="216">
        <f>SUM(BK575:BK576)</f>
        <v>0</v>
      </c>
    </row>
    <row r="575" s="2" customFormat="1" ht="21.75" customHeight="1">
      <c r="A575" s="39"/>
      <c r="B575" s="40"/>
      <c r="C575" s="219" t="s">
        <v>898</v>
      </c>
      <c r="D575" s="219" t="s">
        <v>125</v>
      </c>
      <c r="E575" s="220" t="s">
        <v>899</v>
      </c>
      <c r="F575" s="221" t="s">
        <v>900</v>
      </c>
      <c r="G575" s="222" t="s">
        <v>341</v>
      </c>
      <c r="H575" s="223">
        <v>170.011</v>
      </c>
      <c r="I575" s="224"/>
      <c r="J575" s="225">
        <f>ROUND(I575*H575,2)</f>
        <v>0</v>
      </c>
      <c r="K575" s="221" t="s">
        <v>129</v>
      </c>
      <c r="L575" s="45"/>
      <c r="M575" s="226" t="s">
        <v>1</v>
      </c>
      <c r="N575" s="227" t="s">
        <v>42</v>
      </c>
      <c r="O575" s="92"/>
      <c r="P575" s="228">
        <f>O575*H575</f>
        <v>0</v>
      </c>
      <c r="Q575" s="228">
        <v>0</v>
      </c>
      <c r="R575" s="228">
        <f>Q575*H575</f>
        <v>0</v>
      </c>
      <c r="S575" s="228">
        <v>0</v>
      </c>
      <c r="T575" s="229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30" t="s">
        <v>146</v>
      </c>
      <c r="AT575" s="230" t="s">
        <v>125</v>
      </c>
      <c r="AU575" s="230" t="s">
        <v>87</v>
      </c>
      <c r="AY575" s="18" t="s">
        <v>122</v>
      </c>
      <c r="BE575" s="231">
        <f>IF(N575="základní",J575,0)</f>
        <v>0</v>
      </c>
      <c r="BF575" s="231">
        <f>IF(N575="snížená",J575,0)</f>
        <v>0</v>
      </c>
      <c r="BG575" s="231">
        <f>IF(N575="zákl. přenesená",J575,0)</f>
        <v>0</v>
      </c>
      <c r="BH575" s="231">
        <f>IF(N575="sníž. přenesená",J575,0)</f>
        <v>0</v>
      </c>
      <c r="BI575" s="231">
        <f>IF(N575="nulová",J575,0)</f>
        <v>0</v>
      </c>
      <c r="BJ575" s="18" t="s">
        <v>85</v>
      </c>
      <c r="BK575" s="231">
        <f>ROUND(I575*H575,2)</f>
        <v>0</v>
      </c>
      <c r="BL575" s="18" t="s">
        <v>146</v>
      </c>
      <c r="BM575" s="230" t="s">
        <v>901</v>
      </c>
    </row>
    <row r="576" s="2" customFormat="1">
      <c r="A576" s="39"/>
      <c r="B576" s="40"/>
      <c r="C576" s="41"/>
      <c r="D576" s="232" t="s">
        <v>132</v>
      </c>
      <c r="E576" s="41"/>
      <c r="F576" s="233" t="s">
        <v>902</v>
      </c>
      <c r="G576" s="41"/>
      <c r="H576" s="41"/>
      <c r="I576" s="234"/>
      <c r="J576" s="41"/>
      <c r="K576" s="41"/>
      <c r="L576" s="45"/>
      <c r="M576" s="235"/>
      <c r="N576" s="236"/>
      <c r="O576" s="92"/>
      <c r="P576" s="92"/>
      <c r="Q576" s="92"/>
      <c r="R576" s="92"/>
      <c r="S576" s="92"/>
      <c r="T576" s="93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132</v>
      </c>
      <c r="AU576" s="18" t="s">
        <v>87</v>
      </c>
    </row>
    <row r="577" s="12" customFormat="1" ht="25.92" customHeight="1">
      <c r="A577" s="12"/>
      <c r="B577" s="203"/>
      <c r="C577" s="204"/>
      <c r="D577" s="205" t="s">
        <v>76</v>
      </c>
      <c r="E577" s="206" t="s">
        <v>903</v>
      </c>
      <c r="F577" s="206" t="s">
        <v>904</v>
      </c>
      <c r="G577" s="204"/>
      <c r="H577" s="204"/>
      <c r="I577" s="207"/>
      <c r="J577" s="208">
        <f>BK577</f>
        <v>0</v>
      </c>
      <c r="K577" s="204"/>
      <c r="L577" s="209"/>
      <c r="M577" s="210"/>
      <c r="N577" s="211"/>
      <c r="O577" s="211"/>
      <c r="P577" s="212">
        <f>P578</f>
        <v>0</v>
      </c>
      <c r="Q577" s="211"/>
      <c r="R577" s="212">
        <f>R578</f>
        <v>0</v>
      </c>
      <c r="S577" s="211"/>
      <c r="T577" s="213">
        <f>T578</f>
        <v>0</v>
      </c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R577" s="214" t="s">
        <v>87</v>
      </c>
      <c r="AT577" s="215" t="s">
        <v>76</v>
      </c>
      <c r="AU577" s="215" t="s">
        <v>77</v>
      </c>
      <c r="AY577" s="214" t="s">
        <v>122</v>
      </c>
      <c r="BK577" s="216">
        <f>BK578</f>
        <v>0</v>
      </c>
    </row>
    <row r="578" s="12" customFormat="1" ht="22.8" customHeight="1">
      <c r="A578" s="12"/>
      <c r="B578" s="203"/>
      <c r="C578" s="204"/>
      <c r="D578" s="205" t="s">
        <v>76</v>
      </c>
      <c r="E578" s="217" t="s">
        <v>905</v>
      </c>
      <c r="F578" s="217" t="s">
        <v>906</v>
      </c>
      <c r="G578" s="204"/>
      <c r="H578" s="204"/>
      <c r="I578" s="207"/>
      <c r="J578" s="218">
        <f>BK578</f>
        <v>0</v>
      </c>
      <c r="K578" s="204"/>
      <c r="L578" s="209"/>
      <c r="M578" s="210"/>
      <c r="N578" s="211"/>
      <c r="O578" s="211"/>
      <c r="P578" s="212">
        <f>SUM(P579:P581)</f>
        <v>0</v>
      </c>
      <c r="Q578" s="211"/>
      <c r="R578" s="212">
        <f>SUM(R579:R581)</f>
        <v>0</v>
      </c>
      <c r="S578" s="211"/>
      <c r="T578" s="213">
        <f>SUM(T579:T581)</f>
        <v>0</v>
      </c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R578" s="214" t="s">
        <v>87</v>
      </c>
      <c r="AT578" s="215" t="s">
        <v>76</v>
      </c>
      <c r="AU578" s="215" t="s">
        <v>85</v>
      </c>
      <c r="AY578" s="214" t="s">
        <v>122</v>
      </c>
      <c r="BK578" s="216">
        <f>SUM(BK579:BK581)</f>
        <v>0</v>
      </c>
    </row>
    <row r="579" s="2" customFormat="1" ht="21.75" customHeight="1">
      <c r="A579" s="39"/>
      <c r="B579" s="40"/>
      <c r="C579" s="219" t="s">
        <v>907</v>
      </c>
      <c r="D579" s="219" t="s">
        <v>125</v>
      </c>
      <c r="E579" s="220" t="s">
        <v>908</v>
      </c>
      <c r="F579" s="221" t="s">
        <v>909</v>
      </c>
      <c r="G579" s="222" t="s">
        <v>593</v>
      </c>
      <c r="H579" s="223">
        <v>1</v>
      </c>
      <c r="I579" s="224"/>
      <c r="J579" s="225">
        <f>ROUND(I579*H579,2)</f>
        <v>0</v>
      </c>
      <c r="K579" s="221" t="s">
        <v>129</v>
      </c>
      <c r="L579" s="45"/>
      <c r="M579" s="226" t="s">
        <v>1</v>
      </c>
      <c r="N579" s="227" t="s">
        <v>42</v>
      </c>
      <c r="O579" s="92"/>
      <c r="P579" s="228">
        <f>O579*H579</f>
        <v>0</v>
      </c>
      <c r="Q579" s="228">
        <v>0</v>
      </c>
      <c r="R579" s="228">
        <f>Q579*H579</f>
        <v>0</v>
      </c>
      <c r="S579" s="228">
        <v>0</v>
      </c>
      <c r="T579" s="229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30" t="s">
        <v>314</v>
      </c>
      <c r="AT579" s="230" t="s">
        <v>125</v>
      </c>
      <c r="AU579" s="230" t="s">
        <v>87</v>
      </c>
      <c r="AY579" s="18" t="s">
        <v>122</v>
      </c>
      <c r="BE579" s="231">
        <f>IF(N579="základní",J579,0)</f>
        <v>0</v>
      </c>
      <c r="BF579" s="231">
        <f>IF(N579="snížená",J579,0)</f>
        <v>0</v>
      </c>
      <c r="BG579" s="231">
        <f>IF(N579="zákl. přenesená",J579,0)</f>
        <v>0</v>
      </c>
      <c r="BH579" s="231">
        <f>IF(N579="sníž. přenesená",J579,0)</f>
        <v>0</v>
      </c>
      <c r="BI579" s="231">
        <f>IF(N579="nulová",J579,0)</f>
        <v>0</v>
      </c>
      <c r="BJ579" s="18" t="s">
        <v>85</v>
      </c>
      <c r="BK579" s="231">
        <f>ROUND(I579*H579,2)</f>
        <v>0</v>
      </c>
      <c r="BL579" s="18" t="s">
        <v>314</v>
      </c>
      <c r="BM579" s="230" t="s">
        <v>910</v>
      </c>
    </row>
    <row r="580" s="2" customFormat="1">
      <c r="A580" s="39"/>
      <c r="B580" s="40"/>
      <c r="C580" s="41"/>
      <c r="D580" s="232" t="s">
        <v>132</v>
      </c>
      <c r="E580" s="41"/>
      <c r="F580" s="233" t="s">
        <v>911</v>
      </c>
      <c r="G580" s="41"/>
      <c r="H580" s="41"/>
      <c r="I580" s="234"/>
      <c r="J580" s="41"/>
      <c r="K580" s="41"/>
      <c r="L580" s="45"/>
      <c r="M580" s="235"/>
      <c r="N580" s="236"/>
      <c r="O580" s="92"/>
      <c r="P580" s="92"/>
      <c r="Q580" s="92"/>
      <c r="R580" s="92"/>
      <c r="S580" s="92"/>
      <c r="T580" s="93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132</v>
      </c>
      <c r="AU580" s="18" t="s">
        <v>87</v>
      </c>
    </row>
    <row r="581" s="14" customFormat="1">
      <c r="A581" s="14"/>
      <c r="B581" s="247"/>
      <c r="C581" s="248"/>
      <c r="D581" s="232" t="s">
        <v>133</v>
      </c>
      <c r="E581" s="249" t="s">
        <v>1</v>
      </c>
      <c r="F581" s="250" t="s">
        <v>912</v>
      </c>
      <c r="G581" s="248"/>
      <c r="H581" s="251">
        <v>1</v>
      </c>
      <c r="I581" s="252"/>
      <c r="J581" s="248"/>
      <c r="K581" s="248"/>
      <c r="L581" s="253"/>
      <c r="M581" s="254"/>
      <c r="N581" s="255"/>
      <c r="O581" s="255"/>
      <c r="P581" s="255"/>
      <c r="Q581" s="255"/>
      <c r="R581" s="255"/>
      <c r="S581" s="255"/>
      <c r="T581" s="256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7" t="s">
        <v>133</v>
      </c>
      <c r="AU581" s="257" t="s">
        <v>87</v>
      </c>
      <c r="AV581" s="14" t="s">
        <v>87</v>
      </c>
      <c r="AW581" s="14" t="s">
        <v>33</v>
      </c>
      <c r="AX581" s="14" t="s">
        <v>85</v>
      </c>
      <c r="AY581" s="257" t="s">
        <v>122</v>
      </c>
    </row>
    <row r="582" s="12" customFormat="1" ht="25.92" customHeight="1">
      <c r="A582" s="12"/>
      <c r="B582" s="203"/>
      <c r="C582" s="204"/>
      <c r="D582" s="205" t="s">
        <v>76</v>
      </c>
      <c r="E582" s="206" t="s">
        <v>360</v>
      </c>
      <c r="F582" s="206" t="s">
        <v>913</v>
      </c>
      <c r="G582" s="204"/>
      <c r="H582" s="204"/>
      <c r="I582" s="207"/>
      <c r="J582" s="208">
        <f>BK582</f>
        <v>0</v>
      </c>
      <c r="K582" s="204"/>
      <c r="L582" s="209"/>
      <c r="M582" s="210"/>
      <c r="N582" s="211"/>
      <c r="O582" s="211"/>
      <c r="P582" s="212">
        <f>P583</f>
        <v>0</v>
      </c>
      <c r="Q582" s="211"/>
      <c r="R582" s="212">
        <f>R583</f>
        <v>0</v>
      </c>
      <c r="S582" s="211"/>
      <c r="T582" s="213">
        <f>T583</f>
        <v>0</v>
      </c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R582" s="214" t="s">
        <v>141</v>
      </c>
      <c r="AT582" s="215" t="s">
        <v>76</v>
      </c>
      <c r="AU582" s="215" t="s">
        <v>77</v>
      </c>
      <c r="AY582" s="214" t="s">
        <v>122</v>
      </c>
      <c r="BK582" s="216">
        <f>BK583</f>
        <v>0</v>
      </c>
    </row>
    <row r="583" s="12" customFormat="1" ht="22.8" customHeight="1">
      <c r="A583" s="12"/>
      <c r="B583" s="203"/>
      <c r="C583" s="204"/>
      <c r="D583" s="205" t="s">
        <v>76</v>
      </c>
      <c r="E583" s="217" t="s">
        <v>914</v>
      </c>
      <c r="F583" s="217" t="s">
        <v>915</v>
      </c>
      <c r="G583" s="204"/>
      <c r="H583" s="204"/>
      <c r="I583" s="207"/>
      <c r="J583" s="218">
        <f>BK583</f>
        <v>0</v>
      </c>
      <c r="K583" s="204"/>
      <c r="L583" s="209"/>
      <c r="M583" s="210"/>
      <c r="N583" s="211"/>
      <c r="O583" s="211"/>
      <c r="P583" s="212">
        <f>SUM(P584:P588)</f>
        <v>0</v>
      </c>
      <c r="Q583" s="211"/>
      <c r="R583" s="212">
        <f>SUM(R584:R588)</f>
        <v>0</v>
      </c>
      <c r="S583" s="211"/>
      <c r="T583" s="213">
        <f>SUM(T584:T588)</f>
        <v>0</v>
      </c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R583" s="214" t="s">
        <v>141</v>
      </c>
      <c r="AT583" s="215" t="s">
        <v>76</v>
      </c>
      <c r="AU583" s="215" t="s">
        <v>85</v>
      </c>
      <c r="AY583" s="214" t="s">
        <v>122</v>
      </c>
      <c r="BK583" s="216">
        <f>SUM(BK584:BK588)</f>
        <v>0</v>
      </c>
    </row>
    <row r="584" s="2" customFormat="1" ht="16.5" customHeight="1">
      <c r="A584" s="39"/>
      <c r="B584" s="40"/>
      <c r="C584" s="219" t="s">
        <v>916</v>
      </c>
      <c r="D584" s="219" t="s">
        <v>125</v>
      </c>
      <c r="E584" s="220" t="s">
        <v>917</v>
      </c>
      <c r="F584" s="221" t="s">
        <v>918</v>
      </c>
      <c r="G584" s="222" t="s">
        <v>593</v>
      </c>
      <c r="H584" s="223">
        <v>1</v>
      </c>
      <c r="I584" s="224"/>
      <c r="J584" s="225">
        <f>ROUND(I584*H584,2)</f>
        <v>0</v>
      </c>
      <c r="K584" s="221" t="s">
        <v>129</v>
      </c>
      <c r="L584" s="45"/>
      <c r="M584" s="226" t="s">
        <v>1</v>
      </c>
      <c r="N584" s="227" t="s">
        <v>42</v>
      </c>
      <c r="O584" s="92"/>
      <c r="P584" s="228">
        <f>O584*H584</f>
        <v>0</v>
      </c>
      <c r="Q584" s="228">
        <v>0</v>
      </c>
      <c r="R584" s="228">
        <f>Q584*H584</f>
        <v>0</v>
      </c>
      <c r="S584" s="228">
        <v>0</v>
      </c>
      <c r="T584" s="229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0" t="s">
        <v>655</v>
      </c>
      <c r="AT584" s="230" t="s">
        <v>125</v>
      </c>
      <c r="AU584" s="230" t="s">
        <v>87</v>
      </c>
      <c r="AY584" s="18" t="s">
        <v>122</v>
      </c>
      <c r="BE584" s="231">
        <f>IF(N584="základní",J584,0)</f>
        <v>0</v>
      </c>
      <c r="BF584" s="231">
        <f>IF(N584="snížená",J584,0)</f>
        <v>0</v>
      </c>
      <c r="BG584" s="231">
        <f>IF(N584="zákl. přenesená",J584,0)</f>
        <v>0</v>
      </c>
      <c r="BH584" s="231">
        <f>IF(N584="sníž. přenesená",J584,0)</f>
        <v>0</v>
      </c>
      <c r="BI584" s="231">
        <f>IF(N584="nulová",J584,0)</f>
        <v>0</v>
      </c>
      <c r="BJ584" s="18" t="s">
        <v>85</v>
      </c>
      <c r="BK584" s="231">
        <f>ROUND(I584*H584,2)</f>
        <v>0</v>
      </c>
      <c r="BL584" s="18" t="s">
        <v>655</v>
      </c>
      <c r="BM584" s="230" t="s">
        <v>919</v>
      </c>
    </row>
    <row r="585" s="2" customFormat="1">
      <c r="A585" s="39"/>
      <c r="B585" s="40"/>
      <c r="C585" s="41"/>
      <c r="D585" s="232" t="s">
        <v>132</v>
      </c>
      <c r="E585" s="41"/>
      <c r="F585" s="233" t="s">
        <v>920</v>
      </c>
      <c r="G585" s="41"/>
      <c r="H585" s="41"/>
      <c r="I585" s="234"/>
      <c r="J585" s="41"/>
      <c r="K585" s="41"/>
      <c r="L585" s="45"/>
      <c r="M585" s="235"/>
      <c r="N585" s="236"/>
      <c r="O585" s="92"/>
      <c r="P585" s="92"/>
      <c r="Q585" s="92"/>
      <c r="R585" s="92"/>
      <c r="S585" s="92"/>
      <c r="T585" s="93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132</v>
      </c>
      <c r="AU585" s="18" t="s">
        <v>87</v>
      </c>
    </row>
    <row r="586" s="14" customFormat="1">
      <c r="A586" s="14"/>
      <c r="B586" s="247"/>
      <c r="C586" s="248"/>
      <c r="D586" s="232" t="s">
        <v>133</v>
      </c>
      <c r="E586" s="249" t="s">
        <v>1</v>
      </c>
      <c r="F586" s="250" t="s">
        <v>921</v>
      </c>
      <c r="G586" s="248"/>
      <c r="H586" s="251">
        <v>1</v>
      </c>
      <c r="I586" s="252"/>
      <c r="J586" s="248"/>
      <c r="K586" s="248"/>
      <c r="L586" s="253"/>
      <c r="M586" s="254"/>
      <c r="N586" s="255"/>
      <c r="O586" s="255"/>
      <c r="P586" s="255"/>
      <c r="Q586" s="255"/>
      <c r="R586" s="255"/>
      <c r="S586" s="255"/>
      <c r="T586" s="256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7" t="s">
        <v>133</v>
      </c>
      <c r="AU586" s="257" t="s">
        <v>87</v>
      </c>
      <c r="AV586" s="14" t="s">
        <v>87</v>
      </c>
      <c r="AW586" s="14" t="s">
        <v>33</v>
      </c>
      <c r="AX586" s="14" t="s">
        <v>85</v>
      </c>
      <c r="AY586" s="257" t="s">
        <v>122</v>
      </c>
    </row>
    <row r="587" s="13" customFormat="1">
      <c r="A587" s="13"/>
      <c r="B587" s="237"/>
      <c r="C587" s="238"/>
      <c r="D587" s="232" t="s">
        <v>133</v>
      </c>
      <c r="E587" s="239" t="s">
        <v>1</v>
      </c>
      <c r="F587" s="240" t="s">
        <v>922</v>
      </c>
      <c r="G587" s="238"/>
      <c r="H587" s="239" t="s">
        <v>1</v>
      </c>
      <c r="I587" s="241"/>
      <c r="J587" s="238"/>
      <c r="K587" s="238"/>
      <c r="L587" s="242"/>
      <c r="M587" s="243"/>
      <c r="N587" s="244"/>
      <c r="O587" s="244"/>
      <c r="P587" s="244"/>
      <c r="Q587" s="244"/>
      <c r="R587" s="244"/>
      <c r="S587" s="244"/>
      <c r="T587" s="245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6" t="s">
        <v>133</v>
      </c>
      <c r="AU587" s="246" t="s">
        <v>87</v>
      </c>
      <c r="AV587" s="13" t="s">
        <v>85</v>
      </c>
      <c r="AW587" s="13" t="s">
        <v>33</v>
      </c>
      <c r="AX587" s="13" t="s">
        <v>77</v>
      </c>
      <c r="AY587" s="246" t="s">
        <v>122</v>
      </c>
    </row>
    <row r="588" s="13" customFormat="1">
      <c r="A588" s="13"/>
      <c r="B588" s="237"/>
      <c r="C588" s="238"/>
      <c r="D588" s="232" t="s">
        <v>133</v>
      </c>
      <c r="E588" s="239" t="s">
        <v>1</v>
      </c>
      <c r="F588" s="240" t="s">
        <v>923</v>
      </c>
      <c r="G588" s="238"/>
      <c r="H588" s="239" t="s">
        <v>1</v>
      </c>
      <c r="I588" s="241"/>
      <c r="J588" s="238"/>
      <c r="K588" s="238"/>
      <c r="L588" s="242"/>
      <c r="M588" s="293"/>
      <c r="N588" s="294"/>
      <c r="O588" s="294"/>
      <c r="P588" s="294"/>
      <c r="Q588" s="294"/>
      <c r="R588" s="294"/>
      <c r="S588" s="294"/>
      <c r="T588" s="295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6" t="s">
        <v>133</v>
      </c>
      <c r="AU588" s="246" t="s">
        <v>87</v>
      </c>
      <c r="AV588" s="13" t="s">
        <v>85</v>
      </c>
      <c r="AW588" s="13" t="s">
        <v>33</v>
      </c>
      <c r="AX588" s="13" t="s">
        <v>77</v>
      </c>
      <c r="AY588" s="246" t="s">
        <v>122</v>
      </c>
    </row>
    <row r="589" s="2" customFormat="1" ht="6.96" customHeight="1">
      <c r="A589" s="39"/>
      <c r="B589" s="67"/>
      <c r="C589" s="68"/>
      <c r="D589" s="68"/>
      <c r="E589" s="68"/>
      <c r="F589" s="68"/>
      <c r="G589" s="68"/>
      <c r="H589" s="68"/>
      <c r="I589" s="68"/>
      <c r="J589" s="68"/>
      <c r="K589" s="68"/>
      <c r="L589" s="45"/>
      <c r="M589" s="39"/>
      <c r="O589" s="39"/>
      <c r="P589" s="39"/>
      <c r="Q589" s="39"/>
      <c r="R589" s="39"/>
      <c r="S589" s="39"/>
      <c r="T589" s="39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</row>
  </sheetData>
  <sheetProtection sheet="1" autoFilter="0" formatColumns="0" formatRows="0" objects="1" scenarios="1" spinCount="100000" saltValue="OS+a1wMQBg7XpvzNW2hTjDqoFSVfnX9eYUov48hTqQnu1x/FATE6s4YGuZGy+lw4liejv8SMHrP0KfvEDoRH8w==" hashValue="AspEgansibsYyX69enMNrXc5HR972df1g1Z09Lrge0TFunBRehe25fKR4nq9Ke8WcvhPkr4jY7a5/CJjboWLeg==" algorithmName="SHA-512" password="CC35"/>
  <autoFilter ref="C128:K588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kros\Karel</dc:creator>
  <cp:lastModifiedBy>kros\Karel</cp:lastModifiedBy>
  <dcterms:created xsi:type="dcterms:W3CDTF">2021-04-16T08:16:05Z</dcterms:created>
  <dcterms:modified xsi:type="dcterms:W3CDTF">2021-04-16T08:16:08Z</dcterms:modified>
</cp:coreProperties>
</file>